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defaultThemeVersion="166925"/>
  <mc:AlternateContent xmlns:mc="http://schemas.openxmlformats.org/markup-compatibility/2006">
    <mc:Choice Requires="x15">
      <x15ac:absPath xmlns:x15ac="http://schemas.microsoft.com/office/spreadsheetml/2010/11/ac" url="C:\Users\joshj\Documents\1 College Stuff\9 Senior Spring\Senior Design\Bill of Materials\"/>
    </mc:Choice>
  </mc:AlternateContent>
  <xr:revisionPtr revIDLastSave="0" documentId="13_ncr:1_{33142F28-3BC8-498E-B308-4EAB80C6F773}" xr6:coauthVersionLast="45" xr6:coauthVersionMax="45" xr10:uidLastSave="{00000000-0000-0000-0000-000000000000}"/>
  <bookViews>
    <workbookView xWindow="-108" yWindow="-108" windowWidth="23256" windowHeight="12576" activeTab="1" xr2:uid="{00000000-000D-0000-FFFF-FFFF00000000}"/>
  </bookViews>
  <sheets>
    <sheet name="NASA" sheetId="1" r:id="rId1"/>
    <sheet name="Prototype"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44" i="2" l="1"/>
  <c r="S35" i="2"/>
  <c r="S36" i="2"/>
  <c r="S37" i="2"/>
  <c r="S38" i="2"/>
  <c r="S39" i="2"/>
  <c r="S40" i="2"/>
  <c r="S41" i="2"/>
  <c r="S42" i="2"/>
  <c r="S34" i="2"/>
  <c r="S32" i="2"/>
  <c r="S23" i="2"/>
  <c r="S24" i="2"/>
  <c r="S25" i="2"/>
  <c r="S26" i="2"/>
  <c r="S27" i="2"/>
  <c r="S28" i="2"/>
  <c r="S29" i="2"/>
  <c r="S30" i="2"/>
  <c r="S22" i="2"/>
  <c r="S17" i="2"/>
  <c r="S18" i="2"/>
  <c r="S19" i="2"/>
  <c r="S20" i="2"/>
  <c r="S16" i="2"/>
  <c r="S14" i="2"/>
  <c r="S11" i="2"/>
  <c r="S12" i="2"/>
  <c r="S10" i="2"/>
  <c r="S6" i="2"/>
  <c r="S7" i="2"/>
  <c r="S8" i="2"/>
  <c r="S5" i="2"/>
  <c r="J41" i="1" l="1"/>
  <c r="H41" i="1"/>
  <c r="I41" i="1"/>
  <c r="S46" i="2"/>
  <c r="T34" i="2" l="1"/>
  <c r="L38" i="2"/>
  <c r="L39" i="2"/>
  <c r="L37" i="2"/>
  <c r="U46" i="2"/>
  <c r="M46" i="2"/>
  <c r="L6" i="2"/>
  <c r="L7" i="2"/>
  <c r="L10" i="2"/>
  <c r="L11" i="2"/>
  <c r="L12" i="2"/>
  <c r="L14" i="2"/>
  <c r="L16" i="2"/>
  <c r="L17" i="2"/>
  <c r="L18" i="2"/>
  <c r="L19" i="2"/>
  <c r="L20" i="2"/>
  <c r="L22" i="2"/>
  <c r="L23" i="2"/>
  <c r="L24" i="2"/>
  <c r="L25" i="2"/>
  <c r="L26" i="2"/>
  <c r="L27" i="2"/>
  <c r="L28" i="2"/>
  <c r="L29" i="2"/>
  <c r="L30" i="2"/>
  <c r="L32" i="2"/>
  <c r="L34" i="2"/>
  <c r="L35" i="2"/>
  <c r="L36" i="2"/>
  <c r="L40" i="2"/>
  <c r="L44" i="2"/>
  <c r="L5" i="2"/>
  <c r="L46" i="2" l="1"/>
  <c r="M47" i="2" s="1"/>
  <c r="T14" i="2" l="1"/>
  <c r="T32" i="2"/>
  <c r="T44" i="2"/>
  <c r="T5" i="2"/>
  <c r="T22" i="2" l="1"/>
  <c r="T16" i="2"/>
  <c r="T10" i="2"/>
  <c r="T46"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tc={1D649387-982F-42C7-914C-55E02B9FA02D}</author>
    <author>tc={D89C3CAC-C04F-4A29-B8D2-55BEC0AA0DDA}</author>
    <author>tc={594799A5-2A8D-4599-9050-8F8604321709}</author>
    <author>tc={EC295EEC-B754-44D6-B873-8BC7CF402D73}</author>
    <author>tc={C8277F5F-25C9-4C2B-942D-73E5A5AD3716}</author>
    <author>tc={545635C6-61C9-43E7-9C0C-3B9CD9A9CF6D}</author>
    <author>tc={CF115638-528C-4735-8FEC-5D0C6DECC91B}</author>
    <author>tc={EBD7AA47-58B7-438C-A314-2511F2BD6E8E}</author>
    <author>tc={E28CD380-3AE7-48DF-B02E-824FD3FE7831}</author>
    <author>tc={5BF55B7C-C60C-43B6-B387-909DA4AAC66A}</author>
    <author>tc={B1A58603-FDF9-47F8-8E0D-6F943BD0C5BE}</author>
    <author>tc={9EE4871B-2AE5-435E-B168-FB84E1DD788E}</author>
    <author>tc={91E9A347-D0D2-40C8-81D6-6C6E49752649}</author>
    <author>tc={4A3A4087-1F6C-449D-8352-C3773695E269}</author>
    <author>tc={FE9DDCB9-40D6-4241-916C-2545CBA3526D}</author>
    <author>tc={5879E205-9524-4D37-B540-43D1772DEE51}</author>
    <author>tc={863E4BB9-5D58-42B4-8CC3-BFCA88689A61}</author>
    <author>tc={FDB5FB59-BEF5-4140-8DEC-7A4341DF4E32}</author>
    <author>tc={E7822D12-BFE3-4DB4-BCA5-114F6D23EB8A}</author>
    <author>tc={4F725E03-2E84-4838-B778-3C3E3847198C}</author>
    <author>tc={635248BE-8B01-4D03-A0CF-6325C1AFD2AF}</author>
    <author>tc={641F4C45-F211-4055-AF4B-38DECDF85859}</author>
    <author>tc={5FCC64EC-5152-485C-912F-9C5C1788FA69}</author>
    <author>tc={1CB0A020-6309-4530-9519-E0EF92D0BE8A}</author>
  </authors>
  <commentList>
    <comment ref="H5" authorId="0" shapeId="0" xr:uid="{1D649387-982F-42C7-914C-55E02B9FA02D}">
      <text>
        <t>[Threaded comment]
Your version of Excel allows you to read this threaded comment; however, any edits to it will get removed if the file is opened in a newer version of Excel. Learn more: https://go.microsoft.com/fwlink/?linkid=870924
Comment:
    https://www.metalsupermarkets.com/metals/cold-rolled-steel/cold-rolled-steel-c1018-round-bar/</t>
      </text>
    </comment>
    <comment ref="H6" authorId="1" shapeId="0" xr:uid="{D89C3CAC-C04F-4A29-B8D2-55BEC0AA0DDA}">
      <text>
        <t>[Threaded comment]
Your version of Excel allows you to read this threaded comment; however, any edits to it will get removed if the file is opened in a newer version of Excel. Learn more: https://go.microsoft.com/fwlink/?linkid=870924
Comment:
    https://www.metalsupermarkets.com/metals/cold-rolled-steel/cold-rolled-steel-c1018-round-bar/</t>
      </text>
    </comment>
    <comment ref="H7" authorId="2" shapeId="0" xr:uid="{594799A5-2A8D-4599-9050-8F8604321709}">
      <text>
        <t>[Threaded comment]
Your version of Excel allows you to read this threaded comment; however, any edits to it will get removed if the file is opened in a newer version of Excel. Learn more: https://go.microsoft.com/fwlink/?linkid=870924
Comment:
    https://www.metalsupermarkets.com/metals/cold-rolled-steel/cold-rolled-steel-c1018-round-bar/</t>
      </text>
    </comment>
    <comment ref="H10" authorId="3" shapeId="0" xr:uid="{EC295EEC-B754-44D6-B873-8BC7CF402D73}">
      <text>
        <t>[Threaded comment]
Your version of Excel allows you to read this threaded comment; however, any edits to it will get removed if the file is opened in a newer version of Excel. Learn more: https://go.microsoft.com/fwlink/?linkid=870924
Comment:
    https://www.metalsupermarkets.com/metals/cold-rolled-steel/cold-rolled-steel-c1018-round-bar/</t>
      </text>
    </comment>
    <comment ref="H11" authorId="4" shapeId="0" xr:uid="{C8277F5F-25C9-4C2B-942D-73E5A5AD3716}">
      <text>
        <t>[Threaded comment]
Your version of Excel allows you to read this threaded comment; however, any edits to it will get removed if the file is opened in a newer version of Excel. Learn more: https://go.microsoft.com/fwlink/?linkid=870924
Comment:
    https://www.metalsupermarkets.com/metals/cold-rolled-steel/cold-rolled-steel-c1018-round-bar/</t>
      </text>
    </comment>
    <comment ref="H12" authorId="5" shapeId="0" xr:uid="{545635C6-61C9-43E7-9C0C-3B9CD9A9CF6D}">
      <text>
        <t>[Threaded comment]
Your version of Excel allows you to read this threaded comment; however, any edits to it will get removed if the file is opened in a newer version of Excel. Learn more: https://go.microsoft.com/fwlink/?linkid=870924
Comment:
    https://www.metalsupermarkets.com/metals/cold-rolled-steel/cold-rolled-steel-c1018-round-bar/</t>
      </text>
    </comment>
    <comment ref="H14" authorId="6" shapeId="0" xr:uid="{CF115638-528C-4735-8FEC-5D0C6DECC91B}">
      <text>
        <t>[Threaded comment]
Your version of Excel allows you to read this threaded comment; however, any edits to it will get removed if the file is opened in a newer version of Excel. Learn more: https://go.microsoft.com/fwlink/?linkid=870924
Comment:
    https://www.metalsupermarkets.com/metals/cold-rolled-steel/cold-rolled-steel-c1018-round-bar/</t>
      </text>
    </comment>
    <comment ref="H16" authorId="7" shapeId="0" xr:uid="{EBD7AA47-58B7-438C-A314-2511F2BD6E8E}">
      <text>
        <t>[Threaded comment]
Your version of Excel allows you to read this threaded comment; however, any edits to it will get removed if the file is opened in a newer version of Excel. Learn more: https://go.microsoft.com/fwlink/?linkid=870924
Comment:
    https://www.metalsupermarkets.com/metals/cold-rolled-steel/cold-rolled-steel-c1018-round-bar/</t>
      </text>
    </comment>
    <comment ref="H17" authorId="8" shapeId="0" xr:uid="{E28CD380-3AE7-48DF-B02E-824FD3FE7831}">
      <text>
        <t>[Threaded comment]
Your version of Excel allows you to read this threaded comment; however, any edits to it will get removed if the file is opened in a newer version of Excel. Learn more: https://go.microsoft.com/fwlink/?linkid=870924
Comment:
    https://www.globalindustrial.com/g/fasteners/springs/utility-extension-springs/extension-springs-124503</t>
      </text>
    </comment>
    <comment ref="H18" authorId="9" shapeId="0" xr:uid="{5BF55B7C-C60C-43B6-B387-909DA4AAC66A}">
      <text>
        <t>[Threaded comment]
Your version of Excel allows you to read this threaded comment; however, any edits to it will get removed if the file is opened in a newer version of Excel. Learn more: https://go.microsoft.com/fwlink/?linkid=870924
Comment:
    https://www.grainger.com/category/raw-materials/carbon-steel?attrs=Alloy+Type%7C1018&amp;filters=attrs&amp;gwwRemoveElement=true</t>
      </text>
    </comment>
    <comment ref="H19" authorId="10" shapeId="0" xr:uid="{B1A58603-FDF9-47F8-8E0D-6F943BD0C5BE}">
      <text>
        <t>[Threaded comment]
Your version of Excel allows you to read this threaded comment; however, any edits to it will get removed if the file is opened in a newer version of Excel. Learn more: https://go.microsoft.com/fwlink/?linkid=870924
Comment:
    https://www.metalsupermarkets.com/metals/cold-rolled-steel/cold-rolled-steel-c1018-round-bar/</t>
      </text>
    </comment>
    <comment ref="H22" authorId="11" shapeId="0" xr:uid="{9EE4871B-2AE5-435E-B168-FB84E1DD788E}">
      <text>
        <t>[Threaded comment]
Your version of Excel allows you to read this threaded comment; however, any edits to it will get removed if the file is opened in a newer version of Excel. Learn more: https://go.microsoft.com/fwlink/?linkid=870924
Comment:
    https://www.metalsupermarkets.com/metals/cold-rolled-steel/cold-rolled-steel-c1018-round-bar/</t>
      </text>
    </comment>
    <comment ref="H23" authorId="12" shapeId="0" xr:uid="{91E9A347-D0D2-40C8-81D6-6C6E49752649}">
      <text>
        <t>[Threaded comment]
Your version of Excel allows you to read this threaded comment; however, any edits to it will get removed if the file is opened in a newer version of Excel. Learn more: https://go.microsoft.com/fwlink/?linkid=870924
Comment:
    https://www.metalsupermarkets.com/metals/cold-rolled-steel/cold-rolled-steel-c1018-round-bar/</t>
      </text>
    </comment>
    <comment ref="H25" authorId="13" shapeId="0" xr:uid="{4A3A4087-1F6C-449D-8352-C3773695E269}">
      <text>
        <t>[Threaded comment]
Your version of Excel allows you to read this threaded comment; however, any edits to it will get removed if the file is opened in a newer version of Excel. Learn more: https://go.microsoft.com/fwlink/?linkid=870924
Comment:
    https://www.metalsupermarkets.com/metals/cold-rolled-steel/cold-rolled-steel-c1018-round-bar/</t>
      </text>
    </comment>
    <comment ref="H27" authorId="14" shapeId="0" xr:uid="{FE9DDCB9-40D6-4241-916C-2545CBA3526D}">
      <text>
        <t>[Threaded comment]
Your version of Excel allows you to read this threaded comment; however, any edits to it will get removed if the file is opened in a newer version of Excel. Learn more: https://go.microsoft.com/fwlink/?linkid=870924
Comment:
    https://www.metalsupermarkets.com/metals/cold-rolled-steel/cold-rolled-steel-c1018-round-bar/</t>
      </text>
    </comment>
    <comment ref="H30" authorId="15" shapeId="0" xr:uid="{5879E205-9524-4D37-B540-43D1772DEE51}">
      <text>
        <t>[Threaded comment]
Your version of Excel allows you to read this threaded comment; however, any edits to it will get removed if the file is opened in a newer version of Excel. Learn more: https://go.microsoft.com/fwlink/?linkid=870924
Comment:
    https://www.metalsupermarkets.com/metals/cold-rolled-steel/cold-rolled-steel-c1018-round-bar/</t>
      </text>
    </comment>
    <comment ref="H35" authorId="16" shapeId="0" xr:uid="{863E4BB9-5D58-42B4-8CC3-BFCA88689A61}">
      <text>
        <t>[Threaded comment]
Your version of Excel allows you to read this threaded comment; however, any edits to it will get removed if the file is opened in a newer version of Excel. Learn more: https://go.microsoft.com/fwlink/?linkid=870924
Comment:
    https://www.metalsupermarkets.com/metals/cold-rolled-steel/cold-rolled-steel-c1018-round-bar/</t>
      </text>
    </comment>
    <comment ref="H36" authorId="17" shapeId="0" xr:uid="{FDB5FB59-BEF5-4140-8DEC-7A4341DF4E32}">
      <text>
        <t>[Threaded comment]
Your version of Excel allows you to read this threaded comment; however, any edits to it will get removed if the file is opened in a newer version of Excel. Learn more: https://go.microsoft.com/fwlink/?linkid=870924
Comment:
    https://www.metalsupermarkets.com/metals/cold-rolled-steel/cold-rolled-steel-c1018-round-bar/</t>
      </text>
    </comment>
    <comment ref="H37" authorId="18" shapeId="0" xr:uid="{E7822D12-BFE3-4DB4-BCA5-114F6D23EB8A}">
      <text>
        <t>[Threaded comment]
Your version of Excel allows you to read this threaded comment; however, any edits to it will get removed if the file is opened in a newer version of Excel. Learn more: https://go.microsoft.com/fwlink/?linkid=870924
Comment:
    https://www.metalsupermarkets.com/metals/cold-rolled-steel/cold-rolled-steel-c1018-round-bar/</t>
      </text>
    </comment>
    <comment ref="H38" authorId="19" shapeId="0" xr:uid="{4F725E03-2E84-4838-B778-3C3E3847198C}">
      <text>
        <t>[Threaded comment]
Your version of Excel allows you to read this threaded comment; however, any edits to it will get removed if the file is opened in a newer version of Excel. Learn more: https://go.microsoft.com/fwlink/?linkid=870924
Comment:
    https://www.metalsupermarkets.com/metals/cold-rolled-steel/cold-rolled-steel-c1018-round-bar/</t>
      </text>
    </comment>
    <comment ref="H39" authorId="20" shapeId="0" xr:uid="{635248BE-8B01-4D03-A0CF-6325C1AFD2AF}">
      <text>
        <t>[Threaded comment]
Your version of Excel allows you to read this threaded comment; however, any edits to it will get removed if the file is opened in a newer version of Excel. Learn more: https://go.microsoft.com/fwlink/?linkid=870924
Comment:
    https://www.metalsupermarkets.com/metals/cold-rolled-steel/cold-rolled-steel-c1018-round-bar/</t>
      </text>
    </comment>
    <comment ref="H40" authorId="21" shapeId="0" xr:uid="{641F4C45-F211-4055-AF4B-38DECDF85859}">
      <text>
        <t>[Threaded comment]
Your version of Excel allows you to read this threaded comment; however, any edits to it will get removed if the file is opened in a newer version of Excel. Learn more: https://go.microsoft.com/fwlink/?linkid=870924
Comment:
    https://www.metalsupermarkets.com/metals/cold-rolled-steel/cold-rolled-steel-c1018-round-bar/</t>
      </text>
    </comment>
    <comment ref="I41" authorId="22" shapeId="0" xr:uid="{5FCC64EC-5152-485C-912F-9C5C1788FA69}">
      <text>
        <t>[Threaded comment]
Your version of Excel allows you to read this threaded comment; however, any edits to it will get removed if the file is opened in a newer version of Excel. Learn more: https://go.microsoft.com/fwlink/?linkid=870924
Comment:
    https://www.acecontrols.com/us/products/motion-control/rotary-dampers/ffd.html</t>
      </text>
    </comment>
    <comment ref="H50" authorId="23" shapeId="0" xr:uid="{1CB0A020-6309-4530-9519-E0EF92D0BE8A}">
      <text>
        <t>[Threaded comment]
Your version of Excel allows you to read this threaded comment; however, any edits to it will get removed if the file is opened in a newer version of Excel. Learn more: https://go.microsoft.com/fwlink/?linkid=870924
Comment:
    https://www.metalsupermarkets.com/metals/cold-rolled-steel/cold-rolled-steel-c1010/</t>
      </text>
    </comment>
  </commentList>
</comments>
</file>

<file path=xl/sharedStrings.xml><?xml version="1.0" encoding="utf-8"?>
<sst xmlns="http://schemas.openxmlformats.org/spreadsheetml/2006/main" count="282" uniqueCount="134">
  <si>
    <t>Part Name</t>
  </si>
  <si>
    <t>Foot Pad</t>
  </si>
  <si>
    <t>Qnty</t>
  </si>
  <si>
    <t>Circular I-beam</t>
  </si>
  <si>
    <t>Dwg #</t>
  </si>
  <si>
    <t>System</t>
  </si>
  <si>
    <t>Lower Strut</t>
  </si>
  <si>
    <t>Ball End</t>
  </si>
  <si>
    <t>Piston End Plate</t>
  </si>
  <si>
    <t>Rack</t>
  </si>
  <si>
    <t>Linear Ratchet Rack</t>
  </si>
  <si>
    <t>Pawl</t>
  </si>
  <si>
    <t>Pawl Arm</t>
  </si>
  <si>
    <t>Pawl Pin</t>
  </si>
  <si>
    <t>FerroMagnetic Core</t>
  </si>
  <si>
    <t>Upper Strut</t>
  </si>
  <si>
    <t>Main Cylinder</t>
  </si>
  <si>
    <t>Pin Plates</t>
  </si>
  <si>
    <t>Solenoid Support</t>
  </si>
  <si>
    <t>Solenoid Wire</t>
  </si>
  <si>
    <t>Material</t>
  </si>
  <si>
    <t>Manufacturing Notes</t>
  </si>
  <si>
    <t>AISI 304</t>
  </si>
  <si>
    <t>Core Retaining Bolt</t>
  </si>
  <si>
    <t>AISI-420</t>
  </si>
  <si>
    <t>AL-7178</t>
  </si>
  <si>
    <t>Copper</t>
  </si>
  <si>
    <t>Main Spring</t>
  </si>
  <si>
    <t>Potential Vendor</t>
  </si>
  <si>
    <t>Labor Cost Estimate</t>
  </si>
  <si>
    <t>Ball Socket Retainer</t>
  </si>
  <si>
    <t>Material Cost Estimate</t>
  </si>
  <si>
    <t>Solenoid Outer Shroud</t>
  </si>
  <si>
    <t>Bill of Materials for NASA</t>
  </si>
  <si>
    <t>Bill of Materials for Prototype</t>
  </si>
  <si>
    <t>WB Jones</t>
  </si>
  <si>
    <t>Digikey</t>
  </si>
  <si>
    <t>2328-22SNS2.5-ND</t>
  </si>
  <si>
    <t>PSU</t>
  </si>
  <si>
    <t>Power Supply Unit</t>
  </si>
  <si>
    <t>FAMU-FSU CoE</t>
  </si>
  <si>
    <t>Secondary Strut</t>
  </si>
  <si>
    <t>Compression Spring</t>
  </si>
  <si>
    <t>Strut Inner</t>
  </si>
  <si>
    <t>Strut Outer</t>
  </si>
  <si>
    <t>Rotational Friction Damper</t>
  </si>
  <si>
    <t>Multi</t>
  </si>
  <si>
    <t>AISI 302</t>
  </si>
  <si>
    <t>GraphAlloy</t>
  </si>
  <si>
    <t>GraphAlloy.com</t>
  </si>
  <si>
    <t>System Fabricated</t>
  </si>
  <si>
    <t>System Integrated</t>
  </si>
  <si>
    <t>Part Completeness</t>
  </si>
  <si>
    <t>Bronze</t>
  </si>
  <si>
    <t>Grainger</t>
  </si>
  <si>
    <t>EBCF162012</t>
  </si>
  <si>
    <t>Borrow PSU from Mechatronics Lab for release testing.</t>
  </si>
  <si>
    <t>Made from formed sheet metal</t>
  </si>
  <si>
    <t>Ball Socket Base</t>
  </si>
  <si>
    <t>Attached between foot pad and lower strut</t>
  </si>
  <si>
    <t>Buy as hardware, material subject to change.</t>
  </si>
  <si>
    <t>Main Strut Bushing</t>
  </si>
  <si>
    <t>Pin Bushing</t>
  </si>
  <si>
    <t>Main Cylinder Piston Stop</t>
  </si>
  <si>
    <t>Formed from barstock or bought as preformed. Pressed into pin plates before welding.</t>
  </si>
  <si>
    <t>Polyurathane coated wire will be handwound around solenoid support.</t>
  </si>
  <si>
    <t>Aluminum Foil</t>
  </si>
  <si>
    <t>Bought preformed. Closed, ground ends.</t>
  </si>
  <si>
    <t>Damper Bracket</t>
  </si>
  <si>
    <t>Bought preformed</t>
  </si>
  <si>
    <t>Positioning Extension Springs</t>
  </si>
  <si>
    <t>Positioning Extension Spring</t>
  </si>
  <si>
    <t>Amazon</t>
  </si>
  <si>
    <t>B00H3VRGRY</t>
  </si>
  <si>
    <t>Material Cost Per Pound</t>
  </si>
  <si>
    <t>Vendor Part #</t>
  </si>
  <si>
    <t>2HJH7</t>
  </si>
  <si>
    <t>Formed from round barstock. Bolted to ball socket base</t>
  </si>
  <si>
    <t>Made from round barstock. Welded onto foot pad</t>
  </si>
  <si>
    <t>Made from round barstock</t>
  </si>
  <si>
    <t>Machined from round barstock on lathe. Welded onto end of Circular I-beam</t>
  </si>
  <si>
    <t>Made from round barstock , welded onto end of circular I-beam</t>
  </si>
  <si>
    <t>Pounds of Material</t>
  </si>
  <si>
    <t>Machined as one long piece from square bar stock 
OR
Machined as individual teeth modules from square bar stock
Welded into circular I-beam channel.
Possible redesign: bolts pass though I-beam and rack and fasten the racks to each other.</t>
  </si>
  <si>
    <t>Formed from square barstock</t>
  </si>
  <si>
    <t>Formed from round barstock or purchased as hardware</t>
  </si>
  <si>
    <t>Formed from round barstock or purchased as preformed steel pipe</t>
  </si>
  <si>
    <t>Project totals:</t>
  </si>
  <si>
    <t>N/A</t>
  </si>
  <si>
    <t>total cost:</t>
  </si>
  <si>
    <t>Formed from barstock/steel pipe threaded to mate with core retaining bolt</t>
  </si>
  <si>
    <t>If main cylinder is fabricated from round barstock, piston stop will be integral to cylinder. 
If cylinder is bought as pipe, piston stop will be welded onto end of cylinder after the main strut bushing is pressed in.</t>
  </si>
  <si>
    <t>Formed from round barstock or purchase preformed</t>
  </si>
  <si>
    <t>Formed from square barstock or plate steel, welded onto main cylinder</t>
  </si>
  <si>
    <t>Formed from round barstock or bought as preformed steel pipe. Welded onto main cylinder.</t>
  </si>
  <si>
    <t>Foil wraped around wire coil, honestly maybe don't even need for the prototype.</t>
  </si>
  <si>
    <t>Formed from round barstock, welded onto main cylinder after lower strut and main spring have been inserted.</t>
  </si>
  <si>
    <t>Strut Piston</t>
  </si>
  <si>
    <t>Strut Piston Rod</t>
  </si>
  <si>
    <t>Strut Piston Stops</t>
  </si>
  <si>
    <t>Formed from either round barstock or preformed steel pipe.</t>
  </si>
  <si>
    <t>Formed from cut round barstock</t>
  </si>
  <si>
    <t>Formed from either cut round barstock or cut preformed steel pipe. Welded into place.</t>
  </si>
  <si>
    <t>Formed from round barstock. Threaded or welded into place.</t>
  </si>
  <si>
    <t>Bought as preformed units.</t>
  </si>
  <si>
    <t>Link to potential vendor website</t>
  </si>
  <si>
    <t>Formed from round barstock. Welded onto secondary strut inner and outer cylinders.</t>
  </si>
  <si>
    <t>McMaster-Carr</t>
  </si>
  <si>
    <t>6597K141</t>
  </si>
  <si>
    <t>General Notes</t>
  </si>
  <si>
    <t>Notes</t>
  </si>
  <si>
    <t>1,2</t>
  </si>
  <si>
    <t>AISI</t>
  </si>
  <si>
    <t>Part</t>
  </si>
  <si>
    <t>ACE Controls</t>
  </si>
  <si>
    <t>FFD-30SS-R153</t>
  </si>
  <si>
    <t xml:space="preserve"> aisi 1018 5 foot 5 inch in diameter = $682.42</t>
  </si>
  <si>
    <t>Note for all stock materials: Steel vendors are subject to change after confering with the machine shop regarding manufacture and fabrication.</t>
  </si>
  <si>
    <t>CR1018/5</t>
  </si>
  <si>
    <t>Note for all preformed purchases: Prototype is in the process of being designed and sized. Listed part and size is approximate.</t>
  </si>
  <si>
    <t>Metal Supermarkets</t>
  </si>
  <si>
    <t>Materials Identified
10%</t>
  </si>
  <si>
    <t>Vendor Identified
10%</t>
  </si>
  <si>
    <t>Materials Ordered
20%</t>
  </si>
  <si>
    <t>Enter 1 for yes, 0 no</t>
  </si>
  <si>
    <t>Project Progress Tracker</t>
  </si>
  <si>
    <t>For prototype bill of materials, see sheet 2.</t>
  </si>
  <si>
    <t>Qty</t>
  </si>
  <si>
    <t>Total:</t>
  </si>
  <si>
    <t>Project Total</t>
  </si>
  <si>
    <t>Low Carbon Steel</t>
  </si>
  <si>
    <t>Positioning  Spring</t>
  </si>
  <si>
    <t>Materials in Hand
20%</t>
  </si>
  <si>
    <t>Part Fabricated
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</si>
</sst>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sz val="8"/>
      <color rgb="FF444444"/>
      <name val="Arial"/>
      <family val="2"/>
    </font>
    <font>
      <sz val="8"/>
      <color rgb="FF000000"/>
      <name val="Arial"/>
      <family val="2"/>
    </font>
    <font>
      <sz val="10"/>
      <name val="Segoe UI"/>
      <family val="2"/>
    </font>
    <font>
      <sz val="11"/>
      <color rgb="FF333333"/>
      <name val="Calibri"/>
      <family val="2"/>
      <scheme val="minor"/>
    </font>
    <font>
      <sz val="9"/>
      <color indexed="81"/>
      <name val="Tahoma"/>
      <charset val="1"/>
    </font>
    <font>
      <b/>
      <sz val="14"/>
      <color theme="1"/>
      <name val="Calibri"/>
      <family val="2"/>
      <scheme val="minor"/>
    </font>
    <font>
      <b/>
      <sz val="16"/>
      <color theme="1"/>
      <name val="Calibri"/>
      <family val="2"/>
      <scheme val="minor"/>
    </font>
    <font>
      <sz val="12"/>
      <color theme="1"/>
      <name val="Calibri"/>
      <family val="2"/>
      <scheme val="minor"/>
    </font>
    <font>
      <sz val="16"/>
      <color theme="1"/>
      <name val="Calibri"/>
      <family val="2"/>
      <scheme val="minor"/>
    </font>
  </fonts>
  <fills count="15">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FAD5FF"/>
        <bgColor indexed="64"/>
      </patternFill>
    </fill>
    <fill>
      <patternFill patternType="solid">
        <fgColor theme="8" tint="0.79998168889431442"/>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4" tint="0.7999816888943144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medium">
        <color rgb="FF000000"/>
      </bottom>
      <diagonal/>
    </border>
    <border>
      <left/>
      <right/>
      <top style="thin">
        <color indexed="64"/>
      </top>
      <bottom style="medium">
        <color rgb="FF000000"/>
      </bottom>
      <diagonal/>
    </border>
    <border>
      <left/>
      <right style="double">
        <color indexed="64"/>
      </right>
      <top style="thin">
        <color indexed="64"/>
      </top>
      <bottom style="medium">
        <color rgb="FF000000"/>
      </bottom>
      <diagonal/>
    </border>
    <border>
      <left style="double">
        <color indexed="64"/>
      </left>
      <right/>
      <top style="thin">
        <color indexed="64"/>
      </top>
      <bottom style="medium">
        <color rgb="FF000000"/>
      </bottom>
      <diagonal/>
    </border>
    <border>
      <left/>
      <right style="thin">
        <color indexed="64"/>
      </right>
      <top style="thin">
        <color indexed="64"/>
      </top>
      <bottom style="medium">
        <color rgb="FF000000"/>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22">
    <xf numFmtId="0" fontId="0" fillId="0" borderId="0" xfId="0"/>
    <xf numFmtId="0" fontId="0" fillId="0" borderId="16" xfId="0" applyBorder="1" applyAlignment="1">
      <alignment horizontal="center" vertical="center" wrapText="1"/>
    </xf>
    <xf numFmtId="0" fontId="0" fillId="0" borderId="0" xfId="0"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2" fillId="0" borderId="15" xfId="0" applyFont="1" applyBorder="1" applyAlignment="1">
      <alignment horizontal="center" vertical="center" wrapText="1"/>
    </xf>
    <xf numFmtId="164" fontId="0" fillId="0" borderId="14" xfId="0" applyNumberFormat="1" applyBorder="1" applyAlignment="1">
      <alignment horizontal="center" vertical="center" wrapText="1"/>
    </xf>
    <xf numFmtId="0" fontId="0" fillId="0" borderId="15" xfId="0" applyBorder="1" applyAlignment="1">
      <alignment horizontal="center" vertical="center" wrapText="1"/>
    </xf>
    <xf numFmtId="0" fontId="0" fillId="0" borderId="0" xfId="0" applyBorder="1" applyAlignment="1">
      <alignment horizontal="center" vertical="center" wrapText="1"/>
    </xf>
    <xf numFmtId="164" fontId="0" fillId="0" borderId="0" xfId="0" applyNumberFormat="1" applyBorder="1" applyAlignment="1">
      <alignment horizontal="center" vertical="center" wrapText="1"/>
    </xf>
    <xf numFmtId="0" fontId="0" fillId="0" borderId="0" xfId="0" applyAlignment="1">
      <alignment horizontal="center" vertical="center"/>
    </xf>
    <xf numFmtId="0" fontId="0" fillId="0" borderId="0" xfId="0" applyFill="1" applyBorder="1" applyAlignment="1">
      <alignment vertical="center" wrapText="1"/>
    </xf>
    <xf numFmtId="0" fontId="0" fillId="5" borderId="12" xfId="0" applyFill="1" applyBorder="1" applyAlignment="1">
      <alignment horizontal="center" vertical="center" wrapText="1"/>
    </xf>
    <xf numFmtId="0" fontId="0" fillId="4" borderId="1" xfId="0" applyFill="1" applyBorder="1" applyAlignment="1">
      <alignment horizontal="center" vertical="center" wrapText="1"/>
    </xf>
    <xf numFmtId="164" fontId="0" fillId="4" borderId="1" xfId="0" applyNumberFormat="1" applyFill="1" applyBorder="1" applyAlignment="1">
      <alignment horizontal="center" vertical="center" wrapText="1"/>
    </xf>
    <xf numFmtId="0" fontId="0" fillId="4" borderId="9" xfId="0" applyFill="1" applyBorder="1" applyAlignment="1">
      <alignment horizontal="center" vertical="center" wrapText="1"/>
    </xf>
    <xf numFmtId="0" fontId="0" fillId="4" borderId="13" xfId="0" applyFill="1" applyBorder="1" applyAlignment="1">
      <alignment horizontal="center" vertical="center" wrapText="1"/>
    </xf>
    <xf numFmtId="0" fontId="0" fillId="4" borderId="12" xfId="0" applyFill="1" applyBorder="1" applyAlignment="1">
      <alignment horizontal="center" vertical="center" wrapText="1"/>
    </xf>
    <xf numFmtId="9" fontId="0" fillId="4" borderId="1" xfId="1" applyFont="1" applyFill="1" applyBorder="1" applyAlignment="1">
      <alignment horizontal="center" vertical="center" wrapText="1"/>
    </xf>
    <xf numFmtId="0" fontId="7" fillId="4" borderId="1" xfId="0" applyFont="1" applyFill="1" applyBorder="1" applyAlignment="1">
      <alignment horizontal="center" vertical="center" wrapText="1"/>
    </xf>
    <xf numFmtId="0" fontId="0" fillId="6" borderId="1" xfId="0" applyFill="1" applyBorder="1" applyAlignment="1">
      <alignment horizontal="center" vertical="center" wrapText="1"/>
    </xf>
    <xf numFmtId="0" fontId="0" fillId="0" borderId="0" xfId="0" applyFill="1" applyAlignment="1">
      <alignment horizontal="center" vertical="center" wrapText="1"/>
    </xf>
    <xf numFmtId="10" fontId="0" fillId="9" borderId="14" xfId="0" applyNumberFormat="1" applyFill="1" applyBorder="1" applyAlignment="1">
      <alignment horizontal="center" vertical="center" wrapText="1"/>
    </xf>
    <xf numFmtId="0" fontId="0" fillId="11" borderId="1" xfId="0" applyFill="1" applyBorder="1" applyAlignment="1">
      <alignment horizontal="center" vertical="center" wrapText="1"/>
    </xf>
    <xf numFmtId="164" fontId="0" fillId="11" borderId="1" xfId="0" applyNumberFormat="1" applyFill="1" applyBorder="1" applyAlignment="1">
      <alignment horizontal="center" vertical="center" wrapText="1"/>
    </xf>
    <xf numFmtId="0" fontId="0" fillId="11" borderId="9" xfId="0" applyFill="1" applyBorder="1" applyAlignment="1">
      <alignment horizontal="center" vertical="center" wrapText="1"/>
    </xf>
    <xf numFmtId="0" fontId="0" fillId="11" borderId="13" xfId="0" applyFill="1" applyBorder="1" applyAlignment="1">
      <alignment horizontal="center" vertical="center" wrapText="1"/>
    </xf>
    <xf numFmtId="0" fontId="0" fillId="11" borderId="12" xfId="0" applyFill="1" applyBorder="1" applyAlignment="1">
      <alignment horizontal="center" vertical="center" wrapText="1"/>
    </xf>
    <xf numFmtId="9" fontId="0" fillId="11" borderId="1" xfId="1" applyFont="1" applyFill="1" applyBorder="1" applyAlignment="1">
      <alignment horizontal="center" vertical="center" wrapText="1"/>
    </xf>
    <xf numFmtId="0" fontId="5" fillId="11" borderId="1" xfId="0" applyFont="1" applyFill="1" applyBorder="1" applyAlignment="1">
      <alignment horizontal="center" vertical="center" wrapText="1"/>
    </xf>
    <xf numFmtId="0" fontId="4" fillId="11" borderId="1" xfId="0" applyFont="1" applyFill="1" applyBorder="1" applyAlignment="1">
      <alignment horizontal="center" vertical="center" wrapText="1"/>
    </xf>
    <xf numFmtId="0" fontId="6" fillId="11" borderId="1" xfId="0" applyFont="1" applyFill="1" applyBorder="1" applyAlignment="1">
      <alignment horizontal="center" vertical="center" wrapText="1"/>
    </xf>
    <xf numFmtId="10" fontId="0" fillId="8" borderId="1" xfId="0" applyNumberFormat="1" applyFill="1" applyBorder="1" applyAlignment="1">
      <alignment horizontal="center" vertical="center" wrapText="1"/>
    </xf>
    <xf numFmtId="0" fontId="0" fillId="0" borderId="2" xfId="0"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9" fillId="13" borderId="1" xfId="0" applyFont="1" applyFill="1" applyBorder="1" applyAlignment="1">
      <alignment horizontal="center" vertical="center" wrapText="1"/>
    </xf>
    <xf numFmtId="10" fontId="0" fillId="13" borderId="14" xfId="0" applyNumberFormat="1" applyFill="1" applyBorder="1" applyAlignment="1">
      <alignment horizontal="center" vertical="center" wrapText="1"/>
    </xf>
    <xf numFmtId="10" fontId="0" fillId="10" borderId="14" xfId="0" applyNumberFormat="1" applyFill="1" applyBorder="1" applyAlignment="1">
      <alignment horizontal="center" vertical="center" wrapText="1"/>
    </xf>
    <xf numFmtId="0" fontId="0" fillId="4" borderId="1" xfId="0" applyFill="1" applyBorder="1" applyAlignment="1">
      <alignment horizontal="center" vertical="center"/>
    </xf>
    <xf numFmtId="0" fontId="0" fillId="4" borderId="1" xfId="0" applyFill="1" applyBorder="1" applyAlignment="1">
      <alignment vertical="center" wrapText="1"/>
    </xf>
    <xf numFmtId="0" fontId="0" fillId="11" borderId="1" xfId="0" applyFill="1" applyBorder="1" applyAlignment="1">
      <alignment horizontal="center" vertical="center"/>
    </xf>
    <xf numFmtId="0" fontId="0" fillId="11" borderId="1" xfId="0" applyFill="1" applyBorder="1" applyAlignment="1">
      <alignment vertical="center" wrapText="1"/>
    </xf>
    <xf numFmtId="0" fontId="0" fillId="11" borderId="4" xfId="0" applyFill="1" applyBorder="1" applyAlignment="1">
      <alignment vertical="center" wrapText="1"/>
    </xf>
    <xf numFmtId="0" fontId="2" fillId="9" borderId="39" xfId="0" applyFont="1" applyFill="1" applyBorder="1" applyAlignment="1">
      <alignment horizontal="center" vertical="center"/>
    </xf>
    <xf numFmtId="0" fontId="2" fillId="9" borderId="40"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0" fillId="4" borderId="21" xfId="0" applyFill="1" applyBorder="1" applyAlignment="1">
      <alignment horizontal="center" vertical="center"/>
    </xf>
    <xf numFmtId="0" fontId="0" fillId="11" borderId="21" xfId="0" applyFill="1" applyBorder="1" applyAlignment="1">
      <alignment horizontal="center" vertical="center"/>
    </xf>
    <xf numFmtId="0" fontId="0" fillId="13" borderId="20" xfId="0" applyFill="1" applyBorder="1" applyAlignment="1">
      <alignment horizontal="center" vertical="center" wrapText="1"/>
    </xf>
    <xf numFmtId="0" fontId="0" fillId="4" borderId="0" xfId="0" applyFill="1" applyBorder="1" applyAlignment="1">
      <alignment horizontal="center" vertical="center"/>
    </xf>
    <xf numFmtId="0" fontId="0" fillId="4" borderId="23" xfId="0" applyFill="1" applyBorder="1" applyAlignment="1">
      <alignment horizontal="center" vertical="center" wrapText="1"/>
    </xf>
    <xf numFmtId="0" fontId="0" fillId="4" borderId="47" xfId="0" applyFill="1" applyBorder="1" applyAlignment="1">
      <alignment horizontal="center" vertical="center"/>
    </xf>
    <xf numFmtId="0" fontId="0" fillId="4" borderId="23" xfId="0" applyFill="1" applyBorder="1" applyAlignment="1">
      <alignment horizontal="center" vertical="center"/>
    </xf>
    <xf numFmtId="0" fontId="0" fillId="4" borderId="24" xfId="0" applyFill="1" applyBorder="1" applyAlignment="1">
      <alignment horizontal="center" vertical="center"/>
    </xf>
    <xf numFmtId="0" fontId="0" fillId="6" borderId="48" xfId="0" applyFill="1" applyBorder="1" applyAlignment="1">
      <alignment horizontal="center" vertical="center"/>
    </xf>
    <xf numFmtId="0" fontId="0" fillId="6" borderId="49" xfId="0" applyFill="1" applyBorder="1" applyAlignment="1">
      <alignment horizontal="center" vertical="center"/>
    </xf>
    <xf numFmtId="0" fontId="0" fillId="6" borderId="50" xfId="0" applyFill="1" applyBorder="1" applyAlignment="1">
      <alignment horizontal="center" vertical="center"/>
    </xf>
    <xf numFmtId="0" fontId="10" fillId="3" borderId="5"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7" xfId="0" applyFont="1" applyFill="1" applyBorder="1" applyAlignment="1">
      <alignment horizontal="center" vertical="center"/>
    </xf>
    <xf numFmtId="0" fontId="0" fillId="5" borderId="17" xfId="0" applyFill="1" applyBorder="1" applyAlignment="1">
      <alignment horizontal="center" vertical="center" wrapText="1"/>
    </xf>
    <xf numFmtId="0" fontId="0" fillId="5" borderId="18"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0" fillId="5" borderId="1" xfId="0" applyFill="1" applyBorder="1" applyAlignment="1">
      <alignment horizontal="center" vertical="center" wrapText="1"/>
    </xf>
    <xf numFmtId="0" fontId="0" fillId="5" borderId="21" xfId="0" applyFill="1" applyBorder="1" applyAlignment="1">
      <alignment horizontal="center" vertical="center" wrapText="1"/>
    </xf>
    <xf numFmtId="0" fontId="0" fillId="5" borderId="22" xfId="0" applyFill="1" applyBorder="1" applyAlignment="1">
      <alignment horizontal="center" vertical="center" wrapText="1"/>
    </xf>
    <xf numFmtId="0" fontId="0" fillId="5" borderId="23" xfId="0" applyFill="1" applyBorder="1" applyAlignment="1">
      <alignment horizontal="center" vertical="center" wrapText="1"/>
    </xf>
    <xf numFmtId="0" fontId="0" fillId="5" borderId="24" xfId="0" applyFill="1" applyBorder="1" applyAlignment="1">
      <alignment horizontal="center" vertical="center" wrapText="1"/>
    </xf>
    <xf numFmtId="0" fontId="0" fillId="12" borderId="44" xfId="0" applyFill="1" applyBorder="1" applyAlignment="1">
      <alignment horizontal="center" vertical="center" wrapText="1"/>
    </xf>
    <xf numFmtId="0" fontId="0" fillId="12" borderId="25" xfId="0" applyFill="1" applyBorder="1" applyAlignment="1">
      <alignment horizontal="center" vertical="center" wrapText="1"/>
    </xf>
    <xf numFmtId="0" fontId="0" fillId="12" borderId="45" xfId="0" applyFill="1" applyBorder="1" applyAlignment="1">
      <alignment horizontal="center" vertical="center" wrapText="1"/>
    </xf>
    <xf numFmtId="0" fontId="0" fillId="13" borderId="41" xfId="0" applyFill="1" applyBorder="1" applyAlignment="1">
      <alignment horizontal="center" vertical="center" wrapText="1"/>
    </xf>
    <xf numFmtId="0" fontId="0" fillId="13" borderId="42" xfId="0" applyFill="1" applyBorder="1" applyAlignment="1">
      <alignment horizontal="center" vertical="center" wrapText="1"/>
    </xf>
    <xf numFmtId="0" fontId="0" fillId="13" borderId="43" xfId="0" applyFill="1" applyBorder="1" applyAlignment="1">
      <alignment horizontal="center" vertical="center" wrapText="1"/>
    </xf>
    <xf numFmtId="0" fontId="0" fillId="13" borderId="46" xfId="0" applyFill="1" applyBorder="1" applyAlignment="1">
      <alignment horizontal="center" vertical="center" wrapText="1"/>
    </xf>
    <xf numFmtId="0" fontId="12" fillId="7" borderId="5"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2" fillId="7" borderId="7" xfId="0" applyFont="1" applyFill="1" applyBorder="1" applyAlignment="1">
      <alignment horizontal="center" vertical="center" wrapText="1"/>
    </xf>
    <xf numFmtId="0" fontId="9" fillId="13" borderId="2" xfId="0" applyFont="1" applyFill="1" applyBorder="1" applyAlignment="1">
      <alignment horizontal="center" vertical="center" wrapText="1"/>
    </xf>
    <xf numFmtId="0" fontId="9" fillId="13" borderId="3" xfId="0" applyFont="1" applyFill="1" applyBorder="1" applyAlignment="1">
      <alignment horizontal="center" vertical="center" wrapText="1"/>
    </xf>
    <xf numFmtId="0" fontId="9" fillId="13" borderId="4" xfId="0" applyFont="1" applyFill="1" applyBorder="1" applyAlignment="1">
      <alignment horizontal="center" vertical="center" wrapText="1"/>
    </xf>
    <xf numFmtId="0" fontId="0" fillId="12" borderId="9" xfId="0" applyFill="1" applyBorder="1" applyAlignment="1">
      <alignment horizontal="center" vertical="center" wrapText="1"/>
    </xf>
    <xf numFmtId="0" fontId="0" fillId="12" borderId="27" xfId="0" applyFill="1" applyBorder="1" applyAlignment="1">
      <alignment horizontal="center" vertical="center" wrapText="1"/>
    </xf>
    <xf numFmtId="0" fontId="10" fillId="3" borderId="34" xfId="0" applyFont="1" applyFill="1" applyBorder="1" applyAlignment="1">
      <alignment horizontal="center" vertical="center" wrapText="1"/>
    </xf>
    <xf numFmtId="0" fontId="10" fillId="3" borderId="35"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3"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11" fillId="7" borderId="6" xfId="0" applyFont="1" applyFill="1" applyBorder="1" applyAlignment="1">
      <alignment horizontal="center" vertical="center" wrapText="1"/>
    </xf>
    <xf numFmtId="0" fontId="11" fillId="7" borderId="7" xfId="0" applyFont="1" applyFill="1" applyBorder="1" applyAlignment="1">
      <alignment horizontal="center" vertical="center" wrapText="1"/>
    </xf>
    <xf numFmtId="10" fontId="0" fillId="8" borderId="2" xfId="0" applyNumberFormat="1" applyFill="1" applyBorder="1" applyAlignment="1">
      <alignment horizontal="center" vertical="center" wrapText="1"/>
    </xf>
    <xf numFmtId="10" fontId="0" fillId="8" borderId="3" xfId="0" applyNumberFormat="1" applyFill="1" applyBorder="1" applyAlignment="1">
      <alignment horizontal="center" vertical="center" wrapText="1"/>
    </xf>
    <xf numFmtId="10" fontId="0" fillId="8" borderId="4" xfId="0" applyNumberFormat="1" applyFill="1" applyBorder="1" applyAlignment="1">
      <alignment horizontal="center" vertical="center" wrapText="1"/>
    </xf>
    <xf numFmtId="0" fontId="0" fillId="6" borderId="2" xfId="0" applyFill="1" applyBorder="1" applyAlignment="1">
      <alignment horizontal="center" vertical="center" wrapText="1"/>
    </xf>
    <xf numFmtId="0" fontId="0" fillId="6" borderId="3" xfId="0" applyFill="1" applyBorder="1" applyAlignment="1">
      <alignment horizontal="center" vertical="center" wrapText="1"/>
    </xf>
    <xf numFmtId="0" fontId="0" fillId="6" borderId="4" xfId="0" applyFill="1" applyBorder="1" applyAlignment="1">
      <alignment horizontal="center" vertical="center" wrapText="1"/>
    </xf>
    <xf numFmtId="0" fontId="0" fillId="12" borderId="26" xfId="0" applyFill="1" applyBorder="1" applyAlignment="1">
      <alignment horizontal="center" vertical="center" wrapText="1"/>
    </xf>
    <xf numFmtId="0" fontId="0" fillId="12" borderId="12" xfId="0" applyFill="1" applyBorder="1" applyAlignment="1">
      <alignment horizontal="center" vertical="center" wrapText="1"/>
    </xf>
    <xf numFmtId="10" fontId="0" fillId="8" borderId="1" xfId="0" applyNumberFormat="1" applyFill="1" applyBorder="1" applyAlignment="1">
      <alignment horizontal="center" vertical="center" wrapText="1"/>
    </xf>
    <xf numFmtId="0" fontId="0" fillId="4" borderId="2" xfId="0" applyFill="1" applyBorder="1" applyAlignment="1">
      <alignment horizontal="center" vertical="center" wrapText="1"/>
    </xf>
    <xf numFmtId="0" fontId="0" fillId="4" borderId="4" xfId="0" applyFill="1"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2" borderId="17" xfId="0" applyFill="1" applyBorder="1" applyAlignment="1">
      <alignment horizontal="center" vertical="center" wrapText="1"/>
    </xf>
    <xf numFmtId="0" fontId="0" fillId="2" borderId="18" xfId="0" applyFill="1" applyBorder="1" applyAlignment="1">
      <alignment horizontal="center" vertical="center" wrapText="1"/>
    </xf>
    <xf numFmtId="0" fontId="0" fillId="2" borderId="19" xfId="0" applyFill="1" applyBorder="1" applyAlignment="1">
      <alignment horizontal="center" vertical="center" wrapText="1"/>
    </xf>
    <xf numFmtId="0" fontId="0" fillId="0" borderId="10" xfId="0" applyFill="1" applyBorder="1" applyAlignment="1">
      <alignment horizontal="center" vertical="center" wrapText="1"/>
    </xf>
    <xf numFmtId="0" fontId="0" fillId="12" borderId="28" xfId="0" applyFill="1" applyBorder="1" applyAlignment="1">
      <alignment horizontal="center" vertical="center" wrapText="1"/>
    </xf>
    <xf numFmtId="0" fontId="0" fillId="12" borderId="29" xfId="0" applyFill="1" applyBorder="1" applyAlignment="1">
      <alignment horizontal="center" vertical="center" wrapText="1"/>
    </xf>
    <xf numFmtId="0" fontId="0" fillId="12" borderId="30" xfId="0" applyFill="1" applyBorder="1" applyAlignment="1">
      <alignment horizontal="center" vertical="center" wrapText="1"/>
    </xf>
    <xf numFmtId="0" fontId="0" fillId="12" borderId="31" xfId="0" applyFill="1" applyBorder="1" applyAlignment="1">
      <alignment horizontal="center" vertical="center" wrapText="1"/>
    </xf>
    <xf numFmtId="0" fontId="0" fillId="12" borderId="32" xfId="0" applyFill="1" applyBorder="1" applyAlignment="1">
      <alignment horizontal="center" vertical="center" wrapText="1"/>
    </xf>
    <xf numFmtId="0" fontId="0" fillId="0" borderId="1" xfId="0" applyBorder="1" applyAlignment="1">
      <alignment horizontal="center" vertical="center" wrapText="1"/>
    </xf>
    <xf numFmtId="0" fontId="0" fillId="0" borderId="21" xfId="0" applyBorder="1" applyAlignment="1">
      <alignment horizontal="center" vertical="center" wrapText="1"/>
    </xf>
    <xf numFmtId="0" fontId="0" fillId="14" borderId="1" xfId="0"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Medium9"/>
  <colors>
    <mruColors>
      <color rgb="FFFAD5FF"/>
      <color rgb="FFF6CBFF"/>
      <color rgb="FFFFAF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Joshua Blank" id="{673D4242-CDBC-41B3-8BA6-DFD3BFA07A96}" userId="Joshua Blank" providerId="None"/>
  <person displayName="Alexander Noll" id="{64720B98-803D-43B3-8D60-BBC686C28895}" userId="S::ajn15c@my.fsu.edu::3232f1ed-6bf8-4113-856c-b8cae08c5d78" providerId="AD"/>
  <person displayName="Melanie Porter" id="{6E22837C-D468-40A8-932F-76E51D2A9A4B}" userId="S::map17c@my.fsu.edu::b929dcef-c435-4849-a04e-ee8fb15b850d"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5" dT="2020-11-23T20:23:45.35" personId="{64720B98-803D-43B3-8D60-BBC686C28895}" id="{1D649387-982F-42C7-914C-55E02B9FA02D}">
    <text>https://www.metalsupermarkets.com/metals/cold-rolled-steel/cold-rolled-steel-c1018-round-bar/</text>
  </threadedComment>
  <threadedComment ref="H6" dT="2020-11-23T20:23:45.35" personId="{64720B98-803D-43B3-8D60-BBC686C28895}" id="{D89C3CAC-C04F-4A29-B8D2-55BEC0AA0DDA}">
    <text>https://www.metalsupermarkets.com/metals/cold-rolled-steel/cold-rolled-steel-c1018-round-bar/</text>
  </threadedComment>
  <threadedComment ref="H7" dT="2020-11-23T20:23:45.35" personId="{64720B98-803D-43B3-8D60-BBC686C28895}" id="{594799A5-2A8D-4599-9050-8F8604321709}">
    <text>https://www.metalsupermarkets.com/metals/cold-rolled-steel/cold-rolled-steel-c1018-round-bar/</text>
  </threadedComment>
  <threadedComment ref="H10" dT="2020-11-23T20:23:45.35" personId="{64720B98-803D-43B3-8D60-BBC686C28895}" id="{EC295EEC-B754-44D6-B873-8BC7CF402D73}">
    <text>https://www.metalsupermarkets.com/metals/cold-rolled-steel/cold-rolled-steel-c1018-round-bar/</text>
  </threadedComment>
  <threadedComment ref="H11" dT="2020-11-23T20:23:45.35" personId="{64720B98-803D-43B3-8D60-BBC686C28895}" id="{C8277F5F-25C9-4C2B-942D-73E5A5AD3716}">
    <text>https://www.metalsupermarkets.com/metals/cold-rolled-steel/cold-rolled-steel-c1018-round-bar/</text>
  </threadedComment>
  <threadedComment ref="H12" dT="2020-11-23T20:23:45.35" personId="{64720B98-803D-43B3-8D60-BBC686C28895}" id="{545635C6-61C9-43E7-9C0C-3B9CD9A9CF6D}">
    <text>https://www.metalsupermarkets.com/metals/cold-rolled-steel/cold-rolled-steel-c1018-round-bar/</text>
  </threadedComment>
  <threadedComment ref="H14" dT="2020-11-23T20:23:45.35" personId="{64720B98-803D-43B3-8D60-BBC686C28895}" id="{CF115638-528C-4735-8FEC-5D0C6DECC91B}">
    <text>https://www.metalsupermarkets.com/metals/cold-rolled-steel/cold-rolled-steel-c1018-round-bar/</text>
  </threadedComment>
  <threadedComment ref="H16" dT="2020-11-23T20:23:45.35" personId="{64720B98-803D-43B3-8D60-BBC686C28895}" id="{EBD7AA47-58B7-438C-A314-2511F2BD6E8E}">
    <text>https://www.metalsupermarkets.com/metals/cold-rolled-steel/cold-rolled-steel-c1018-round-bar/</text>
  </threadedComment>
  <threadedComment ref="H17" dT="2020-11-22T21:57:35.63" personId="{6E22837C-D468-40A8-932F-76E51D2A9A4B}" id="{E28CD380-3AE7-48DF-B02E-824FD3FE7831}">
    <text>https://www.globalindustrial.com/g/fasteners/springs/utility-extension-springs/extension-springs-124503</text>
  </threadedComment>
  <threadedComment ref="H18" dT="2020-11-22T21:19:36.06" personId="{64720B98-803D-43B3-8D60-BBC686C28895}" id="{5BF55B7C-C60C-43B6-B387-909DA4AAC66A}">
    <text>https://www.grainger.com/category/raw-materials/carbon-steel?attrs=Alloy+Type%7C1018&amp;filters=attrs&amp;gwwRemoveElement=true</text>
  </threadedComment>
  <threadedComment ref="H19" dT="2020-11-23T20:23:45.35" personId="{64720B98-803D-43B3-8D60-BBC686C28895}" id="{B1A58603-FDF9-47F8-8E0D-6F943BD0C5BE}">
    <text>https://www.metalsupermarkets.com/metals/cold-rolled-steel/cold-rolled-steel-c1018-round-bar/</text>
  </threadedComment>
  <threadedComment ref="H22" dT="2020-11-23T20:23:45.35" personId="{64720B98-803D-43B3-8D60-BBC686C28895}" id="{9EE4871B-2AE5-435E-B168-FB84E1DD788E}">
    <text>https://www.metalsupermarkets.com/metals/cold-rolled-steel/cold-rolled-steel-c1018-round-bar/</text>
  </threadedComment>
  <threadedComment ref="H23" dT="2020-11-23T20:23:45.35" personId="{64720B98-803D-43B3-8D60-BBC686C28895}" id="{91E9A347-D0D2-40C8-81D6-6C6E49752649}">
    <text>https://www.metalsupermarkets.com/metals/cold-rolled-steel/cold-rolled-steel-c1018-round-bar/</text>
  </threadedComment>
  <threadedComment ref="H25" dT="2020-11-23T20:23:45.35" personId="{64720B98-803D-43B3-8D60-BBC686C28895}" id="{4A3A4087-1F6C-449D-8352-C3773695E269}">
    <text>https://www.metalsupermarkets.com/metals/cold-rolled-steel/cold-rolled-steel-c1018-round-bar/</text>
  </threadedComment>
  <threadedComment ref="H27" dT="2020-11-23T20:23:45.35" personId="{64720B98-803D-43B3-8D60-BBC686C28895}" id="{FE9DDCB9-40D6-4241-916C-2545CBA3526D}">
    <text>https://www.metalsupermarkets.com/metals/cold-rolled-steel/cold-rolled-steel-c1018-round-bar/</text>
  </threadedComment>
  <threadedComment ref="H30" dT="2020-11-23T20:23:45.35" personId="{64720B98-803D-43B3-8D60-BBC686C28895}" id="{5879E205-9524-4D37-B540-43D1772DEE51}">
    <text>https://www.metalsupermarkets.com/metals/cold-rolled-steel/cold-rolled-steel-c1018-round-bar/</text>
  </threadedComment>
  <threadedComment ref="H35" dT="2020-11-23T20:23:45.35" personId="{64720B98-803D-43B3-8D60-BBC686C28895}" id="{863E4BB9-5D58-42B4-8CC3-BFCA88689A61}">
    <text>https://www.metalsupermarkets.com/metals/cold-rolled-steel/cold-rolled-steel-c1018-round-bar/</text>
  </threadedComment>
  <threadedComment ref="H36" dT="2020-11-23T20:23:45.35" personId="{64720B98-803D-43B3-8D60-BBC686C28895}" id="{FDB5FB59-BEF5-4140-8DEC-7A4341DF4E32}">
    <text>https://www.metalsupermarkets.com/metals/cold-rolled-steel/cold-rolled-steel-c1018-round-bar/</text>
  </threadedComment>
  <threadedComment ref="H37" dT="2020-11-23T20:23:45.35" personId="{64720B98-803D-43B3-8D60-BBC686C28895}" id="{E7822D12-BFE3-4DB4-BCA5-114F6D23EB8A}">
    <text>https://www.metalsupermarkets.com/metals/cold-rolled-steel/cold-rolled-steel-c1018-round-bar/</text>
  </threadedComment>
  <threadedComment ref="H38" dT="2020-11-23T20:23:45.35" personId="{64720B98-803D-43B3-8D60-BBC686C28895}" id="{4F725E03-2E84-4838-B778-3C3E3847198C}">
    <text>https://www.metalsupermarkets.com/metals/cold-rolled-steel/cold-rolled-steel-c1018-round-bar/</text>
  </threadedComment>
  <threadedComment ref="H39" dT="2020-11-23T20:23:45.35" personId="{64720B98-803D-43B3-8D60-BBC686C28895}" id="{635248BE-8B01-4D03-A0CF-6325C1AFD2AF}">
    <text>https://www.metalsupermarkets.com/metals/cold-rolled-steel/cold-rolled-steel-c1018-round-bar/</text>
  </threadedComment>
  <threadedComment ref="H40" dT="2020-11-23T20:23:45.35" personId="{64720B98-803D-43B3-8D60-BBC686C28895}" id="{641F4C45-F211-4055-AF4B-38DECDF85859}">
    <text>https://www.metalsupermarkets.com/metals/cold-rolled-steel/cold-rolled-steel-c1018-round-bar/</text>
  </threadedComment>
  <threadedComment ref="I41" dT="2020-11-23T02:33:03.97" personId="{673D4242-CDBC-41B3-8BA6-DFD3BFA07A96}" id="{5FCC64EC-5152-485C-912F-9C5C1788FA69}">
    <text>https://www.acecontrols.com/us/products/motion-control/rotary-dampers/ffd.html</text>
  </threadedComment>
  <threadedComment ref="H50" dT="2020-11-22T22:21:48.95" personId="{64720B98-803D-43B3-8D60-BBC686C28895}" id="{1CB0A020-6309-4530-9519-E0EF92D0BE8A}">
    <text>https://www.metalsupermarkets.com/metals/cold-rolled-steel/cold-rolled-steel-c1010/</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1"/>
  <sheetViews>
    <sheetView workbookViewId="0">
      <pane ySplit="3" topLeftCell="A4" activePane="bottomLeft" state="frozen"/>
      <selection pane="bottomLeft" activeCell="K11" sqref="K11"/>
    </sheetView>
  </sheetViews>
  <sheetFormatPr defaultRowHeight="14.4" x14ac:dyDescent="0.3"/>
  <cols>
    <col min="1" max="1" width="15.5546875" style="10" customWidth="1"/>
    <col min="2" max="2" width="23.33203125" style="10" bestFit="1" customWidth="1"/>
    <col min="3" max="4" width="8.88671875" style="10"/>
    <col min="5" max="5" width="9.88671875" style="10" bestFit="1" customWidth="1"/>
    <col min="6" max="6" width="18.44140625" style="10" bestFit="1" customWidth="1"/>
    <col min="7" max="7" width="16.109375" style="10" customWidth="1"/>
    <col min="8" max="8" width="19.77734375" style="10" bestFit="1" customWidth="1"/>
    <col min="9" max="9" width="17.109375" style="10" customWidth="1"/>
    <col min="10" max="10" width="11.44140625" style="10" bestFit="1" customWidth="1"/>
    <col min="11" max="16384" width="8.88671875" style="10"/>
  </cols>
  <sheetData>
    <row r="1" spans="1:14" ht="15" thickBot="1" x14ac:dyDescent="0.35"/>
    <row r="2" spans="1:14" ht="24" customHeight="1" thickBot="1" x14ac:dyDescent="0.35">
      <c r="A2" s="62" t="s">
        <v>33</v>
      </c>
      <c r="B2" s="63"/>
      <c r="C2" s="63"/>
      <c r="D2" s="63"/>
      <c r="E2" s="63"/>
      <c r="F2" s="63"/>
      <c r="G2" s="63"/>
      <c r="H2" s="63"/>
      <c r="I2" s="64"/>
    </row>
    <row r="3" spans="1:14" ht="15" thickBot="1" x14ac:dyDescent="0.35">
      <c r="A3" s="48" t="s">
        <v>5</v>
      </c>
      <c r="B3" s="49" t="s">
        <v>113</v>
      </c>
      <c r="C3" s="49" t="s">
        <v>4</v>
      </c>
      <c r="D3" s="49" t="s">
        <v>2</v>
      </c>
      <c r="E3" s="49" t="s">
        <v>20</v>
      </c>
      <c r="F3" s="49" t="s">
        <v>21</v>
      </c>
      <c r="G3" s="49" t="s">
        <v>28</v>
      </c>
      <c r="H3" s="49" t="s">
        <v>31</v>
      </c>
      <c r="I3" s="50" t="s">
        <v>29</v>
      </c>
    </row>
    <row r="4" spans="1:14" x14ac:dyDescent="0.3">
      <c r="A4" s="77" t="s">
        <v>1</v>
      </c>
      <c r="B4" s="13" t="s">
        <v>1</v>
      </c>
      <c r="C4" s="13"/>
      <c r="D4" s="13">
        <v>1</v>
      </c>
      <c r="E4" s="41" t="s">
        <v>25</v>
      </c>
      <c r="F4" s="41"/>
      <c r="G4" s="41"/>
      <c r="H4" s="41"/>
      <c r="I4" s="51"/>
      <c r="L4" s="65" t="s">
        <v>126</v>
      </c>
      <c r="M4" s="66"/>
      <c r="N4" s="67"/>
    </row>
    <row r="5" spans="1:14" x14ac:dyDescent="0.3">
      <c r="A5" s="78"/>
      <c r="B5" s="23" t="s">
        <v>58</v>
      </c>
      <c r="C5" s="23"/>
      <c r="D5" s="23">
        <v>1</v>
      </c>
      <c r="E5" s="43" t="s">
        <v>25</v>
      </c>
      <c r="F5" s="43"/>
      <c r="G5" s="43"/>
      <c r="H5" s="43"/>
      <c r="I5" s="52"/>
      <c r="L5" s="68"/>
      <c r="M5" s="69"/>
      <c r="N5" s="70"/>
    </row>
    <row r="6" spans="1:14" x14ac:dyDescent="0.3">
      <c r="A6" s="78"/>
      <c r="B6" s="13" t="s">
        <v>30</v>
      </c>
      <c r="C6" s="13"/>
      <c r="D6" s="13">
        <v>1</v>
      </c>
      <c r="E6" s="41" t="s">
        <v>25</v>
      </c>
      <c r="F6" s="41"/>
      <c r="G6" s="41"/>
      <c r="H6" s="41"/>
      <c r="I6" s="51"/>
      <c r="L6" s="68"/>
      <c r="M6" s="69"/>
      <c r="N6" s="70"/>
    </row>
    <row r="7" spans="1:14" ht="29.4" thickBot="1" x14ac:dyDescent="0.35">
      <c r="A7" s="79"/>
      <c r="B7" s="23" t="s">
        <v>70</v>
      </c>
      <c r="C7" s="23"/>
      <c r="D7" s="23">
        <v>3</v>
      </c>
      <c r="E7" s="23" t="s">
        <v>22</v>
      </c>
      <c r="F7" s="43"/>
      <c r="G7" s="43"/>
      <c r="H7" s="43"/>
      <c r="I7" s="52"/>
      <c r="L7" s="71"/>
      <c r="M7" s="72"/>
      <c r="N7" s="73"/>
    </row>
    <row r="8" spans="1:14" ht="14.4" customHeight="1" x14ac:dyDescent="0.3">
      <c r="A8" s="74"/>
      <c r="B8" s="75"/>
      <c r="C8" s="75"/>
      <c r="D8" s="75"/>
      <c r="E8" s="75"/>
      <c r="F8" s="75"/>
      <c r="G8" s="75"/>
      <c r="H8" s="75"/>
      <c r="I8" s="76"/>
    </row>
    <row r="9" spans="1:14" x14ac:dyDescent="0.3">
      <c r="A9" s="77" t="s">
        <v>6</v>
      </c>
      <c r="B9" s="13" t="s">
        <v>3</v>
      </c>
      <c r="C9" s="13"/>
      <c r="D9" s="13">
        <v>1</v>
      </c>
      <c r="E9" s="13" t="s">
        <v>25</v>
      </c>
      <c r="F9" s="42"/>
      <c r="G9" s="41"/>
      <c r="H9" s="41"/>
      <c r="I9" s="51"/>
    </row>
    <row r="10" spans="1:14" x14ac:dyDescent="0.3">
      <c r="A10" s="78"/>
      <c r="B10" s="23" t="s">
        <v>7</v>
      </c>
      <c r="C10" s="23"/>
      <c r="D10" s="23">
        <v>1</v>
      </c>
      <c r="E10" s="23" t="s">
        <v>25</v>
      </c>
      <c r="F10" s="44"/>
      <c r="G10" s="43"/>
      <c r="H10" s="43"/>
      <c r="I10" s="52"/>
    </row>
    <row r="11" spans="1:14" x14ac:dyDescent="0.3">
      <c r="A11" s="79"/>
      <c r="B11" s="13" t="s">
        <v>8</v>
      </c>
      <c r="C11" s="13"/>
      <c r="D11" s="13">
        <v>1</v>
      </c>
      <c r="E11" s="13" t="s">
        <v>25</v>
      </c>
      <c r="F11" s="42"/>
      <c r="G11" s="41"/>
      <c r="H11" s="41"/>
      <c r="I11" s="51"/>
    </row>
    <row r="12" spans="1:14" x14ac:dyDescent="0.3">
      <c r="A12" s="74"/>
      <c r="B12" s="75"/>
      <c r="C12" s="75"/>
      <c r="D12" s="75"/>
      <c r="E12" s="75"/>
      <c r="F12" s="75"/>
      <c r="G12" s="75"/>
      <c r="H12" s="75"/>
      <c r="I12" s="76"/>
    </row>
    <row r="13" spans="1:14" x14ac:dyDescent="0.3">
      <c r="A13" s="53" t="s">
        <v>9</v>
      </c>
      <c r="B13" s="23" t="s">
        <v>10</v>
      </c>
      <c r="C13" s="23"/>
      <c r="D13" s="23">
        <v>2</v>
      </c>
      <c r="E13" s="23" t="s">
        <v>25</v>
      </c>
      <c r="F13" s="45"/>
      <c r="G13" s="43"/>
      <c r="H13" s="43"/>
      <c r="I13" s="52"/>
    </row>
    <row r="14" spans="1:14" x14ac:dyDescent="0.3">
      <c r="A14" s="74"/>
      <c r="B14" s="75"/>
      <c r="C14" s="75"/>
      <c r="D14" s="75"/>
      <c r="E14" s="75"/>
      <c r="F14" s="75"/>
      <c r="G14" s="75"/>
      <c r="H14" s="75"/>
      <c r="I14" s="76"/>
    </row>
    <row r="15" spans="1:14" x14ac:dyDescent="0.3">
      <c r="A15" s="77" t="s">
        <v>11</v>
      </c>
      <c r="B15" s="13" t="s">
        <v>12</v>
      </c>
      <c r="C15" s="13"/>
      <c r="D15" s="13">
        <v>2</v>
      </c>
      <c r="E15" s="13" t="s">
        <v>25</v>
      </c>
      <c r="F15" s="41"/>
      <c r="G15" s="41"/>
      <c r="H15" s="41"/>
      <c r="I15" s="51"/>
    </row>
    <row r="16" spans="1:14" ht="28.8" x14ac:dyDescent="0.3">
      <c r="A16" s="78"/>
      <c r="B16" s="23" t="s">
        <v>71</v>
      </c>
      <c r="C16" s="23"/>
      <c r="D16" s="23">
        <v>2</v>
      </c>
      <c r="E16" s="23" t="s">
        <v>22</v>
      </c>
      <c r="F16" s="43"/>
      <c r="G16" s="43"/>
      <c r="H16" s="43"/>
      <c r="I16" s="52"/>
    </row>
    <row r="17" spans="1:9" x14ac:dyDescent="0.3">
      <c r="A17" s="78"/>
      <c r="B17" s="13" t="s">
        <v>13</v>
      </c>
      <c r="C17" s="13"/>
      <c r="D17" s="13">
        <v>2</v>
      </c>
      <c r="E17" s="13" t="s">
        <v>25</v>
      </c>
      <c r="F17" s="41"/>
      <c r="G17" s="41"/>
      <c r="H17" s="41"/>
      <c r="I17" s="51"/>
    </row>
    <row r="18" spans="1:9" x14ac:dyDescent="0.3">
      <c r="A18" s="78"/>
      <c r="B18" s="23" t="s">
        <v>14</v>
      </c>
      <c r="C18" s="23"/>
      <c r="D18" s="23">
        <v>2</v>
      </c>
      <c r="E18" s="23" t="s">
        <v>24</v>
      </c>
      <c r="F18" s="43"/>
      <c r="G18" s="43"/>
      <c r="H18" s="43"/>
      <c r="I18" s="52"/>
    </row>
    <row r="19" spans="1:9" x14ac:dyDescent="0.3">
      <c r="A19" s="79"/>
      <c r="B19" s="13" t="s">
        <v>23</v>
      </c>
      <c r="C19" s="13"/>
      <c r="D19" s="13">
        <v>2</v>
      </c>
      <c r="E19" s="13" t="s">
        <v>25</v>
      </c>
      <c r="F19" s="41"/>
      <c r="G19" s="41"/>
      <c r="H19" s="41"/>
      <c r="I19" s="51"/>
    </row>
    <row r="20" spans="1:9" x14ac:dyDescent="0.3">
      <c r="A20" s="74"/>
      <c r="B20" s="75"/>
      <c r="C20" s="75"/>
      <c r="D20" s="75"/>
      <c r="E20" s="75"/>
      <c r="F20" s="75"/>
      <c r="G20" s="75"/>
      <c r="H20" s="75"/>
      <c r="I20" s="76"/>
    </row>
    <row r="21" spans="1:9" x14ac:dyDescent="0.3">
      <c r="A21" s="77" t="s">
        <v>15</v>
      </c>
      <c r="B21" s="23" t="s">
        <v>16</v>
      </c>
      <c r="C21" s="23"/>
      <c r="D21" s="23">
        <v>1</v>
      </c>
      <c r="E21" s="23" t="s">
        <v>25</v>
      </c>
      <c r="F21" s="43"/>
      <c r="G21" s="43"/>
      <c r="H21" s="43"/>
      <c r="I21" s="52"/>
    </row>
    <row r="22" spans="1:9" x14ac:dyDescent="0.3">
      <c r="A22" s="78"/>
      <c r="B22" s="13" t="s">
        <v>63</v>
      </c>
      <c r="C22" s="13"/>
      <c r="D22" s="13">
        <v>1</v>
      </c>
      <c r="E22" s="13" t="s">
        <v>25</v>
      </c>
      <c r="F22" s="41"/>
      <c r="G22" s="54"/>
      <c r="H22" s="41"/>
      <c r="I22" s="51"/>
    </row>
    <row r="23" spans="1:9" x14ac:dyDescent="0.3">
      <c r="A23" s="78"/>
      <c r="B23" s="23" t="s">
        <v>61</v>
      </c>
      <c r="C23" s="23"/>
      <c r="D23" s="23">
        <v>1</v>
      </c>
      <c r="E23" s="23" t="s">
        <v>48</v>
      </c>
      <c r="F23" s="43"/>
      <c r="G23" s="43" t="s">
        <v>49</v>
      </c>
      <c r="H23" s="43"/>
      <c r="I23" s="52"/>
    </row>
    <row r="24" spans="1:9" x14ac:dyDescent="0.3">
      <c r="A24" s="78"/>
      <c r="B24" s="13" t="s">
        <v>17</v>
      </c>
      <c r="C24" s="13"/>
      <c r="D24" s="13">
        <v>4</v>
      </c>
      <c r="E24" s="13" t="s">
        <v>25</v>
      </c>
      <c r="F24" s="41"/>
      <c r="G24" s="41"/>
      <c r="H24" s="41"/>
      <c r="I24" s="51"/>
    </row>
    <row r="25" spans="1:9" x14ac:dyDescent="0.3">
      <c r="A25" s="78"/>
      <c r="B25" s="23" t="s">
        <v>62</v>
      </c>
      <c r="C25" s="23"/>
      <c r="D25" s="23">
        <v>4</v>
      </c>
      <c r="E25" s="23" t="s">
        <v>48</v>
      </c>
      <c r="F25" s="43"/>
      <c r="G25" s="43" t="s">
        <v>49</v>
      </c>
      <c r="H25" s="43"/>
      <c r="I25" s="52"/>
    </row>
    <row r="26" spans="1:9" x14ac:dyDescent="0.3">
      <c r="A26" s="78"/>
      <c r="B26" s="13" t="s">
        <v>18</v>
      </c>
      <c r="C26" s="13"/>
      <c r="D26" s="13">
        <v>2</v>
      </c>
      <c r="E26" s="13" t="s">
        <v>25</v>
      </c>
      <c r="F26" s="41"/>
      <c r="G26" s="41"/>
      <c r="H26" s="41"/>
      <c r="I26" s="51"/>
    </row>
    <row r="27" spans="1:9" x14ac:dyDescent="0.3">
      <c r="A27" s="78"/>
      <c r="B27" s="23" t="s">
        <v>19</v>
      </c>
      <c r="C27" s="23"/>
      <c r="D27" s="23">
        <v>2</v>
      </c>
      <c r="E27" s="23" t="s">
        <v>26</v>
      </c>
      <c r="F27" s="43"/>
      <c r="G27" s="43"/>
      <c r="H27" s="43"/>
      <c r="I27" s="52"/>
    </row>
    <row r="28" spans="1:9" x14ac:dyDescent="0.3">
      <c r="A28" s="78"/>
      <c r="B28" s="13" t="s">
        <v>32</v>
      </c>
      <c r="C28" s="13"/>
      <c r="D28" s="13">
        <v>2</v>
      </c>
      <c r="E28" s="13" t="s">
        <v>25</v>
      </c>
      <c r="F28" s="41"/>
      <c r="G28" s="41"/>
      <c r="H28" s="41"/>
      <c r="I28" s="51"/>
    </row>
    <row r="29" spans="1:9" x14ac:dyDescent="0.3">
      <c r="A29" s="79"/>
      <c r="B29" s="23" t="s">
        <v>7</v>
      </c>
      <c r="C29" s="23"/>
      <c r="D29" s="23">
        <v>1</v>
      </c>
      <c r="E29" s="23" t="s">
        <v>25</v>
      </c>
      <c r="F29" s="43"/>
      <c r="G29" s="43"/>
      <c r="H29" s="43"/>
      <c r="I29" s="52"/>
    </row>
    <row r="30" spans="1:9" x14ac:dyDescent="0.3">
      <c r="A30" s="74"/>
      <c r="B30" s="75"/>
      <c r="C30" s="75"/>
      <c r="D30" s="75"/>
      <c r="E30" s="75"/>
      <c r="F30" s="75"/>
      <c r="G30" s="75"/>
      <c r="H30" s="75"/>
      <c r="I30" s="76"/>
    </row>
    <row r="31" spans="1:9" x14ac:dyDescent="0.3">
      <c r="A31" s="53" t="s">
        <v>27</v>
      </c>
      <c r="B31" s="13" t="s">
        <v>42</v>
      </c>
      <c r="C31" s="13"/>
      <c r="D31" s="13">
        <v>1</v>
      </c>
      <c r="E31" s="13" t="s">
        <v>22</v>
      </c>
      <c r="F31" s="41"/>
      <c r="G31" s="41"/>
      <c r="H31" s="41"/>
      <c r="I31" s="51"/>
    </row>
    <row r="32" spans="1:9" x14ac:dyDescent="0.3">
      <c r="A32" s="74"/>
      <c r="B32" s="75"/>
      <c r="C32" s="75"/>
      <c r="D32" s="75"/>
      <c r="E32" s="75"/>
      <c r="F32" s="75"/>
      <c r="G32" s="75"/>
      <c r="H32" s="75"/>
      <c r="I32" s="76"/>
    </row>
    <row r="33" spans="1:10" x14ac:dyDescent="0.3">
      <c r="A33" s="77" t="s">
        <v>41</v>
      </c>
      <c r="B33" s="23" t="s">
        <v>42</v>
      </c>
      <c r="C33" s="23"/>
      <c r="D33" s="23">
        <v>4</v>
      </c>
      <c r="E33" s="23" t="s">
        <v>112</v>
      </c>
      <c r="F33" s="43"/>
      <c r="G33" s="43"/>
      <c r="H33" s="43"/>
      <c r="I33" s="52"/>
    </row>
    <row r="34" spans="1:10" x14ac:dyDescent="0.3">
      <c r="A34" s="78"/>
      <c r="B34" s="13" t="s">
        <v>43</v>
      </c>
      <c r="C34" s="13"/>
      <c r="D34" s="13">
        <v>2</v>
      </c>
      <c r="E34" s="13" t="s">
        <v>25</v>
      </c>
      <c r="F34" s="41"/>
      <c r="G34" s="41"/>
      <c r="H34" s="41"/>
      <c r="I34" s="51"/>
    </row>
    <row r="35" spans="1:10" x14ac:dyDescent="0.3">
      <c r="A35" s="78"/>
      <c r="B35" s="23" t="s">
        <v>44</v>
      </c>
      <c r="C35" s="23"/>
      <c r="D35" s="23">
        <v>2</v>
      </c>
      <c r="E35" s="23" t="s">
        <v>25</v>
      </c>
      <c r="F35" s="43"/>
      <c r="G35" s="43"/>
      <c r="H35" s="43"/>
      <c r="I35" s="52"/>
    </row>
    <row r="36" spans="1:10" x14ac:dyDescent="0.3">
      <c r="A36" s="78"/>
      <c r="B36" s="13" t="s">
        <v>97</v>
      </c>
      <c r="C36" s="13"/>
      <c r="D36" s="13">
        <v>1</v>
      </c>
      <c r="E36" s="13" t="s">
        <v>25</v>
      </c>
      <c r="F36" s="41"/>
      <c r="G36" s="41"/>
      <c r="H36" s="41"/>
      <c r="I36" s="51"/>
    </row>
    <row r="37" spans="1:10" x14ac:dyDescent="0.3">
      <c r="A37" s="78"/>
      <c r="B37" s="23" t="s">
        <v>99</v>
      </c>
      <c r="C37" s="23"/>
      <c r="D37" s="23">
        <v>2</v>
      </c>
      <c r="E37" s="23" t="s">
        <v>25</v>
      </c>
      <c r="F37" s="43"/>
      <c r="G37" s="43"/>
      <c r="H37" s="43"/>
      <c r="I37" s="52"/>
    </row>
    <row r="38" spans="1:10" x14ac:dyDescent="0.3">
      <c r="A38" s="78"/>
      <c r="B38" s="13" t="s">
        <v>98</v>
      </c>
      <c r="C38" s="13"/>
      <c r="D38" s="13">
        <v>1</v>
      </c>
      <c r="E38" s="13" t="s">
        <v>25</v>
      </c>
      <c r="F38" s="41"/>
      <c r="G38" s="41"/>
      <c r="H38" s="41"/>
      <c r="I38" s="51"/>
    </row>
    <row r="39" spans="1:10" ht="15" thickBot="1" x14ac:dyDescent="0.35">
      <c r="A39" s="78"/>
      <c r="B39" s="23" t="s">
        <v>68</v>
      </c>
      <c r="C39" s="23"/>
      <c r="D39" s="23"/>
      <c r="E39" s="23" t="s">
        <v>25</v>
      </c>
      <c r="F39" s="43"/>
      <c r="G39" s="43"/>
      <c r="H39" s="43"/>
      <c r="I39" s="52"/>
    </row>
    <row r="40" spans="1:10" ht="15" thickBot="1" x14ac:dyDescent="0.35">
      <c r="A40" s="80"/>
      <c r="B40" s="55" t="s">
        <v>45</v>
      </c>
      <c r="C40" s="55"/>
      <c r="D40" s="55">
        <v>2</v>
      </c>
      <c r="E40" s="55" t="s">
        <v>46</v>
      </c>
      <c r="F40" s="56"/>
      <c r="G40" s="57"/>
      <c r="H40" s="57"/>
      <c r="I40" s="58"/>
      <c r="J40" s="47" t="s">
        <v>129</v>
      </c>
    </row>
    <row r="41" spans="1:10" ht="15" thickBot="1" x14ac:dyDescent="0.35">
      <c r="G41" s="59" t="s">
        <v>128</v>
      </c>
      <c r="H41" s="60">
        <f>SUM(H4:H7,H9:H11,H13,H15:H19,H21:H29,H31,H33:H40)</f>
        <v>0</v>
      </c>
      <c r="I41" s="61">
        <f>SUM(I4:I7,I9:I11,I13,I15:I19,I21:I29,I31,I33:I40)</f>
        <v>0</v>
      </c>
      <c r="J41" s="46">
        <f>SUM(H41:I41)</f>
        <v>0</v>
      </c>
    </row>
  </sheetData>
  <mergeCells count="13">
    <mergeCell ref="A15:A19"/>
    <mergeCell ref="A21:A29"/>
    <mergeCell ref="A33:A40"/>
    <mergeCell ref="A20:I20"/>
    <mergeCell ref="A30:I30"/>
    <mergeCell ref="A32:I32"/>
    <mergeCell ref="A2:I2"/>
    <mergeCell ref="L4:N7"/>
    <mergeCell ref="A8:I8"/>
    <mergeCell ref="A14:I14"/>
    <mergeCell ref="A12:I12"/>
    <mergeCell ref="A4:A7"/>
    <mergeCell ref="A9:A11"/>
  </mergeCells>
  <phoneticPr fontId="3" type="noConversion"/>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874ACC-DAFF-47D2-90BE-6BFF85CCB728}">
  <dimension ref="A1:W61"/>
  <sheetViews>
    <sheetView tabSelected="1" zoomScale="70" zoomScaleNormal="70" workbookViewId="0">
      <pane xSplit="2" ySplit="4" topLeftCell="C5" activePane="bottomRight" state="frozen"/>
      <selection pane="topRight" activeCell="C1" sqref="C1"/>
      <selection pane="bottomLeft" activeCell="A4" sqref="A4"/>
      <selection pane="bottomRight" activeCell="T46" sqref="T46"/>
    </sheetView>
  </sheetViews>
  <sheetFormatPr defaultRowHeight="14.4" x14ac:dyDescent="0.3"/>
  <cols>
    <col min="1" max="1" width="13.88671875" style="2" bestFit="1" customWidth="1"/>
    <col min="2" max="2" width="24.6640625" style="2" bestFit="1" customWidth="1"/>
    <col min="3" max="3" width="6" style="2" bestFit="1" customWidth="1"/>
    <col min="4" max="4" width="4.44140625" style="2" bestFit="1" customWidth="1"/>
    <col min="5" max="5" width="15.6640625" style="2" customWidth="1"/>
    <col min="6" max="6" width="29.5546875" style="2" customWidth="1"/>
    <col min="7" max="7" width="7.5546875" style="2" customWidth="1"/>
    <col min="8" max="8" width="32" style="2" bestFit="1" customWidth="1"/>
    <col min="9" max="9" width="14.77734375" style="2" customWidth="1"/>
    <col min="10" max="10" width="16.5546875" style="2" bestFit="1" customWidth="1"/>
    <col min="11" max="11" width="20.88671875" style="2" bestFit="1" customWidth="1"/>
    <col min="12" max="12" width="19.77734375" style="2" bestFit="1" customWidth="1"/>
    <col min="13" max="13" width="17.5546875" style="2" bestFit="1" customWidth="1"/>
    <col min="14" max="14" width="17" style="2" bestFit="1" customWidth="1"/>
    <col min="15" max="15" width="15.21875" style="2" bestFit="1" customWidth="1"/>
    <col min="16" max="16" width="15.88671875" style="2" bestFit="1" customWidth="1"/>
    <col min="17" max="17" width="15.33203125" style="2" bestFit="1" customWidth="1"/>
    <col min="18" max="18" width="13.44140625" style="2" bestFit="1" customWidth="1"/>
    <col min="19" max="19" width="16.33203125" style="2" bestFit="1" customWidth="1"/>
    <col min="20" max="20" width="15.88671875" style="2" bestFit="1" customWidth="1"/>
    <col min="21" max="21" width="15.77734375" style="2" bestFit="1" customWidth="1"/>
    <col min="22" max="22" width="3.88671875" style="21" hidden="1" customWidth="1"/>
    <col min="23" max="23" width="9.88671875" style="21" hidden="1" customWidth="1"/>
    <col min="24" max="16384" width="8.88671875" style="21"/>
  </cols>
  <sheetData>
    <row r="1" spans="1:23" ht="15" thickBot="1" x14ac:dyDescent="0.35">
      <c r="H1" s="33"/>
    </row>
    <row r="2" spans="1:23" ht="33" customHeight="1" thickBot="1" x14ac:dyDescent="0.35">
      <c r="A2" s="89" t="s">
        <v>34</v>
      </c>
      <c r="B2" s="90"/>
      <c r="C2" s="90"/>
      <c r="D2" s="90"/>
      <c r="E2" s="90"/>
      <c r="F2" s="90"/>
      <c r="G2" s="90"/>
      <c r="H2" s="90"/>
      <c r="I2" s="90"/>
      <c r="J2" s="90"/>
      <c r="K2" s="90"/>
      <c r="L2" s="90"/>
      <c r="M2" s="91"/>
      <c r="N2" s="81" t="s">
        <v>125</v>
      </c>
      <c r="O2" s="82"/>
      <c r="P2" s="82"/>
      <c r="Q2" s="82"/>
      <c r="R2" s="82"/>
      <c r="S2" s="82"/>
      <c r="T2" s="82"/>
      <c r="U2" s="83"/>
    </row>
    <row r="3" spans="1:23" ht="18.600000000000001" customHeight="1" thickBot="1" x14ac:dyDescent="0.35">
      <c r="A3" s="92"/>
      <c r="B3" s="93"/>
      <c r="C3" s="93"/>
      <c r="D3" s="93"/>
      <c r="E3" s="93"/>
      <c r="F3" s="93"/>
      <c r="G3" s="93"/>
      <c r="H3" s="93"/>
      <c r="I3" s="93"/>
      <c r="J3" s="93"/>
      <c r="K3" s="93"/>
      <c r="L3" s="93"/>
      <c r="M3" s="94"/>
      <c r="N3" s="95" t="s">
        <v>124</v>
      </c>
      <c r="O3" s="95"/>
      <c r="P3" s="95"/>
      <c r="Q3" s="95"/>
      <c r="R3" s="95"/>
      <c r="S3" s="95"/>
      <c r="T3" s="95"/>
      <c r="U3" s="96"/>
    </row>
    <row r="4" spans="1:23" ht="44.4" customHeight="1" x14ac:dyDescent="0.3">
      <c r="A4" s="34" t="s">
        <v>5</v>
      </c>
      <c r="B4" s="34" t="s">
        <v>0</v>
      </c>
      <c r="C4" s="34" t="s">
        <v>4</v>
      </c>
      <c r="D4" s="34" t="s">
        <v>127</v>
      </c>
      <c r="E4" s="34" t="s">
        <v>20</v>
      </c>
      <c r="F4" s="34" t="s">
        <v>21</v>
      </c>
      <c r="G4" s="34" t="s">
        <v>109</v>
      </c>
      <c r="H4" s="34" t="s">
        <v>28</v>
      </c>
      <c r="I4" s="34" t="s">
        <v>75</v>
      </c>
      <c r="J4" s="34" t="s">
        <v>82</v>
      </c>
      <c r="K4" s="34" t="s">
        <v>74</v>
      </c>
      <c r="L4" s="34" t="s">
        <v>31</v>
      </c>
      <c r="M4" s="35" t="s">
        <v>29</v>
      </c>
      <c r="N4" s="36" t="s">
        <v>121</v>
      </c>
      <c r="O4" s="37" t="s">
        <v>122</v>
      </c>
      <c r="P4" s="34" t="s">
        <v>123</v>
      </c>
      <c r="Q4" s="34" t="s">
        <v>132</v>
      </c>
      <c r="R4" s="34" t="s">
        <v>133</v>
      </c>
      <c r="S4" s="34" t="s">
        <v>52</v>
      </c>
      <c r="T4" s="34" t="s">
        <v>50</v>
      </c>
      <c r="U4" s="34" t="s">
        <v>51</v>
      </c>
    </row>
    <row r="5" spans="1:23" ht="23.4" customHeight="1" x14ac:dyDescent="0.3">
      <c r="A5" s="84" t="s">
        <v>1</v>
      </c>
      <c r="B5" s="13" t="s">
        <v>1</v>
      </c>
      <c r="C5" s="13"/>
      <c r="D5" s="13">
        <v>1</v>
      </c>
      <c r="E5" s="13" t="s">
        <v>130</v>
      </c>
      <c r="F5" s="13" t="s">
        <v>57</v>
      </c>
      <c r="G5" s="13">
        <v>1</v>
      </c>
      <c r="H5" s="13" t="s">
        <v>120</v>
      </c>
      <c r="I5" s="13" t="s">
        <v>118</v>
      </c>
      <c r="J5" s="13"/>
      <c r="K5" s="13">
        <v>0.28000000000000003</v>
      </c>
      <c r="L5" s="14">
        <f>D5*J5*K5</f>
        <v>0</v>
      </c>
      <c r="M5" s="15">
        <v>0</v>
      </c>
      <c r="N5" s="16">
        <v>1</v>
      </c>
      <c r="O5" s="17">
        <v>1</v>
      </c>
      <c r="P5" s="13">
        <v>0</v>
      </c>
      <c r="Q5" s="13">
        <v>0</v>
      </c>
      <c r="R5" s="13">
        <v>0</v>
      </c>
      <c r="S5" s="18">
        <f>(0.1*N5+0.1*O5+0.2*P5+0.2*Q5+0.4*R5)</f>
        <v>0.2</v>
      </c>
      <c r="T5" s="97">
        <f>SUM(S5:S8)/V8</f>
        <v>0.2</v>
      </c>
      <c r="U5" s="100">
        <v>0</v>
      </c>
      <c r="V5" s="21">
        <v>1</v>
      </c>
      <c r="W5" s="21">
        <v>1</v>
      </c>
    </row>
    <row r="6" spans="1:23" ht="28.8" x14ac:dyDescent="0.3">
      <c r="A6" s="85"/>
      <c r="B6" s="23" t="s">
        <v>58</v>
      </c>
      <c r="C6" s="23"/>
      <c r="D6" s="23">
        <v>1</v>
      </c>
      <c r="E6" s="121" t="s">
        <v>130</v>
      </c>
      <c r="F6" s="23" t="s">
        <v>78</v>
      </c>
      <c r="G6" s="23">
        <v>1</v>
      </c>
      <c r="H6" s="23" t="s">
        <v>120</v>
      </c>
      <c r="I6" s="23" t="s">
        <v>118</v>
      </c>
      <c r="J6" s="23"/>
      <c r="K6" s="23">
        <v>0.28000000000000003</v>
      </c>
      <c r="L6" s="24">
        <f>D6*J6*K6</f>
        <v>0</v>
      </c>
      <c r="M6" s="25">
        <v>0</v>
      </c>
      <c r="N6" s="26">
        <v>1</v>
      </c>
      <c r="O6" s="27">
        <v>1</v>
      </c>
      <c r="P6" s="23">
        <v>0</v>
      </c>
      <c r="Q6" s="23">
        <v>0</v>
      </c>
      <c r="R6" s="23">
        <v>0</v>
      </c>
      <c r="S6" s="28">
        <f t="shared" ref="S6:S44" si="0">(0.1*N6+0.1*O6+0.2*P6+0.2*Q6+0.4*R6)</f>
        <v>0.2</v>
      </c>
      <c r="T6" s="98"/>
      <c r="U6" s="101"/>
      <c r="V6" s="21">
        <v>2</v>
      </c>
      <c r="W6" s="21">
        <v>2</v>
      </c>
    </row>
    <row r="7" spans="1:23" ht="28.8" x14ac:dyDescent="0.3">
      <c r="A7" s="85"/>
      <c r="B7" s="13" t="s">
        <v>30</v>
      </c>
      <c r="C7" s="13"/>
      <c r="D7" s="13">
        <v>1</v>
      </c>
      <c r="E7" s="13" t="s">
        <v>130</v>
      </c>
      <c r="F7" s="13" t="s">
        <v>77</v>
      </c>
      <c r="G7" s="13">
        <v>1</v>
      </c>
      <c r="H7" s="13" t="s">
        <v>120</v>
      </c>
      <c r="I7" s="13" t="s">
        <v>118</v>
      </c>
      <c r="J7" s="13"/>
      <c r="K7" s="13">
        <v>0.28000000000000003</v>
      </c>
      <c r="L7" s="14">
        <f>D7*J7*K7</f>
        <v>0</v>
      </c>
      <c r="M7" s="15">
        <v>0</v>
      </c>
      <c r="N7" s="16">
        <v>1</v>
      </c>
      <c r="O7" s="17">
        <v>1</v>
      </c>
      <c r="P7" s="13">
        <v>0</v>
      </c>
      <c r="Q7" s="13">
        <v>0</v>
      </c>
      <c r="R7" s="13">
        <v>0</v>
      </c>
      <c r="S7" s="18">
        <f t="shared" si="0"/>
        <v>0.2</v>
      </c>
      <c r="T7" s="98"/>
      <c r="U7" s="101"/>
      <c r="V7" s="21">
        <v>3</v>
      </c>
      <c r="W7" s="21">
        <v>3</v>
      </c>
    </row>
    <row r="8" spans="1:23" ht="28.8" x14ac:dyDescent="0.3">
      <c r="A8" s="86"/>
      <c r="B8" s="23" t="s">
        <v>70</v>
      </c>
      <c r="C8" s="23"/>
      <c r="D8" s="23">
        <v>3</v>
      </c>
      <c r="E8" s="121" t="s">
        <v>130</v>
      </c>
      <c r="F8" s="23" t="s">
        <v>59</v>
      </c>
      <c r="G8" s="23">
        <v>2</v>
      </c>
      <c r="H8" s="23" t="s">
        <v>35</v>
      </c>
      <c r="I8" s="23">
        <v>2148</v>
      </c>
      <c r="J8" s="23"/>
      <c r="K8" s="23" t="s">
        <v>88</v>
      </c>
      <c r="L8" s="24">
        <v>20</v>
      </c>
      <c r="M8" s="25">
        <v>0</v>
      </c>
      <c r="N8" s="26">
        <v>1</v>
      </c>
      <c r="O8" s="27">
        <v>1</v>
      </c>
      <c r="P8" s="23">
        <v>0</v>
      </c>
      <c r="Q8" s="23">
        <v>0</v>
      </c>
      <c r="R8" s="23">
        <v>0</v>
      </c>
      <c r="S8" s="28">
        <f t="shared" si="0"/>
        <v>0.2</v>
      </c>
      <c r="T8" s="99"/>
      <c r="U8" s="102"/>
      <c r="V8" s="21">
        <v>4</v>
      </c>
      <c r="W8" s="21">
        <v>4</v>
      </c>
    </row>
    <row r="9" spans="1:23" x14ac:dyDescent="0.3">
      <c r="A9" s="87"/>
      <c r="B9" s="75"/>
      <c r="C9" s="75"/>
      <c r="D9" s="75"/>
      <c r="E9" s="75"/>
      <c r="F9" s="75"/>
      <c r="G9" s="75"/>
      <c r="H9" s="75"/>
      <c r="I9" s="75"/>
      <c r="J9" s="75"/>
      <c r="K9" s="75"/>
      <c r="L9" s="75"/>
      <c r="M9" s="88"/>
      <c r="N9" s="103"/>
      <c r="O9" s="75"/>
      <c r="P9" s="75"/>
      <c r="Q9" s="75"/>
      <c r="R9" s="75"/>
      <c r="S9" s="75"/>
      <c r="T9" s="75"/>
      <c r="U9" s="104"/>
      <c r="W9" s="21">
        <v>5</v>
      </c>
    </row>
    <row r="10" spans="1:23" x14ac:dyDescent="0.3">
      <c r="A10" s="84" t="s">
        <v>6</v>
      </c>
      <c r="B10" s="13" t="s">
        <v>3</v>
      </c>
      <c r="C10" s="13"/>
      <c r="D10" s="13">
        <v>1</v>
      </c>
      <c r="E10" s="13" t="s">
        <v>130</v>
      </c>
      <c r="F10" s="13" t="s">
        <v>79</v>
      </c>
      <c r="G10" s="13">
        <v>1</v>
      </c>
      <c r="H10" s="13" t="s">
        <v>120</v>
      </c>
      <c r="I10" s="13" t="s">
        <v>118</v>
      </c>
      <c r="J10" s="13"/>
      <c r="K10" s="13">
        <v>0.28000000000000003</v>
      </c>
      <c r="L10" s="14">
        <f>D10*J10*K10</f>
        <v>0</v>
      </c>
      <c r="M10" s="15">
        <v>0</v>
      </c>
      <c r="N10" s="16">
        <v>1</v>
      </c>
      <c r="O10" s="17">
        <v>1</v>
      </c>
      <c r="P10" s="13">
        <v>0</v>
      </c>
      <c r="Q10" s="13">
        <v>0</v>
      </c>
      <c r="R10" s="13">
        <v>0</v>
      </c>
      <c r="S10" s="18">
        <f t="shared" si="0"/>
        <v>0.2</v>
      </c>
      <c r="T10" s="97">
        <f>SUM(S10:S12)/V12</f>
        <v>0.20000000000000004</v>
      </c>
      <c r="U10" s="100">
        <v>0</v>
      </c>
      <c r="V10" s="21">
        <v>1</v>
      </c>
      <c r="W10" s="21">
        <v>6</v>
      </c>
    </row>
    <row r="11" spans="1:23" ht="43.2" x14ac:dyDescent="0.3">
      <c r="A11" s="85"/>
      <c r="B11" s="23" t="s">
        <v>7</v>
      </c>
      <c r="C11" s="23"/>
      <c r="D11" s="23">
        <v>1</v>
      </c>
      <c r="E11" s="121" t="s">
        <v>130</v>
      </c>
      <c r="F11" s="23" t="s">
        <v>80</v>
      </c>
      <c r="G11" s="23">
        <v>1</v>
      </c>
      <c r="H11" s="23" t="s">
        <v>120</v>
      </c>
      <c r="I11" s="23" t="s">
        <v>118</v>
      </c>
      <c r="J11" s="23"/>
      <c r="K11" s="23">
        <v>0.28000000000000003</v>
      </c>
      <c r="L11" s="24">
        <f>D11*J11*K11</f>
        <v>0</v>
      </c>
      <c r="M11" s="25">
        <v>0</v>
      </c>
      <c r="N11" s="26">
        <v>1</v>
      </c>
      <c r="O11" s="27">
        <v>1</v>
      </c>
      <c r="P11" s="23">
        <v>0</v>
      </c>
      <c r="Q11" s="23">
        <v>0</v>
      </c>
      <c r="R11" s="23">
        <v>0</v>
      </c>
      <c r="S11" s="28">
        <f t="shared" si="0"/>
        <v>0.2</v>
      </c>
      <c r="T11" s="98"/>
      <c r="U11" s="101"/>
      <c r="V11" s="21">
        <v>2</v>
      </c>
      <c r="W11" s="21">
        <v>7</v>
      </c>
    </row>
    <row r="12" spans="1:23" ht="43.2" x14ac:dyDescent="0.3">
      <c r="A12" s="86"/>
      <c r="B12" s="13" t="s">
        <v>8</v>
      </c>
      <c r="C12" s="13"/>
      <c r="D12" s="13">
        <v>1</v>
      </c>
      <c r="E12" s="13" t="s">
        <v>130</v>
      </c>
      <c r="F12" s="13" t="s">
        <v>81</v>
      </c>
      <c r="G12" s="13">
        <v>1</v>
      </c>
      <c r="H12" s="13" t="s">
        <v>120</v>
      </c>
      <c r="I12" s="13" t="s">
        <v>118</v>
      </c>
      <c r="J12" s="13"/>
      <c r="K12" s="13">
        <v>0.28000000000000003</v>
      </c>
      <c r="L12" s="14">
        <f>D12*J12*K12</f>
        <v>0</v>
      </c>
      <c r="M12" s="15">
        <v>0</v>
      </c>
      <c r="N12" s="16">
        <v>1</v>
      </c>
      <c r="O12" s="17">
        <v>1</v>
      </c>
      <c r="P12" s="13">
        <v>0</v>
      </c>
      <c r="Q12" s="13">
        <v>0</v>
      </c>
      <c r="R12" s="13">
        <v>0</v>
      </c>
      <c r="S12" s="18">
        <f t="shared" si="0"/>
        <v>0.2</v>
      </c>
      <c r="T12" s="99"/>
      <c r="U12" s="102"/>
      <c r="V12" s="21">
        <v>3</v>
      </c>
      <c r="W12" s="21">
        <v>8</v>
      </c>
    </row>
    <row r="13" spans="1:23" x14ac:dyDescent="0.3">
      <c r="A13" s="87"/>
      <c r="B13" s="75"/>
      <c r="C13" s="75"/>
      <c r="D13" s="75"/>
      <c r="E13" s="75"/>
      <c r="F13" s="75"/>
      <c r="G13" s="75"/>
      <c r="H13" s="75"/>
      <c r="I13" s="75"/>
      <c r="J13" s="75"/>
      <c r="K13" s="75"/>
      <c r="L13" s="75"/>
      <c r="M13" s="88"/>
      <c r="N13" s="103"/>
      <c r="O13" s="75"/>
      <c r="P13" s="75"/>
      <c r="Q13" s="75"/>
      <c r="R13" s="75"/>
      <c r="S13" s="75"/>
      <c r="T13" s="75"/>
      <c r="U13" s="104"/>
      <c r="W13" s="21">
        <v>9</v>
      </c>
    </row>
    <row r="14" spans="1:23" ht="158.4" x14ac:dyDescent="0.3">
      <c r="A14" s="38" t="s">
        <v>9</v>
      </c>
      <c r="B14" s="23" t="s">
        <v>10</v>
      </c>
      <c r="C14" s="23"/>
      <c r="D14" s="23">
        <v>2</v>
      </c>
      <c r="E14" s="23" t="s">
        <v>130</v>
      </c>
      <c r="F14" s="23" t="s">
        <v>83</v>
      </c>
      <c r="G14" s="23">
        <v>1</v>
      </c>
      <c r="H14" s="23" t="s">
        <v>120</v>
      </c>
      <c r="I14" s="23" t="s">
        <v>118</v>
      </c>
      <c r="J14" s="23"/>
      <c r="K14" s="23">
        <v>0.28000000000000003</v>
      </c>
      <c r="L14" s="24">
        <f>D14*J14*K14</f>
        <v>0</v>
      </c>
      <c r="M14" s="25">
        <v>0</v>
      </c>
      <c r="N14" s="26">
        <v>1</v>
      </c>
      <c r="O14" s="27">
        <v>1</v>
      </c>
      <c r="P14" s="23">
        <v>0</v>
      </c>
      <c r="Q14" s="23">
        <v>0</v>
      </c>
      <c r="R14" s="23">
        <v>0</v>
      </c>
      <c r="S14" s="28">
        <f t="shared" si="0"/>
        <v>0.2</v>
      </c>
      <c r="T14" s="32">
        <f>S14/V14</f>
        <v>0.2</v>
      </c>
      <c r="U14" s="20">
        <v>0</v>
      </c>
      <c r="V14" s="21">
        <v>1</v>
      </c>
      <c r="W14" s="21">
        <v>10</v>
      </c>
    </row>
    <row r="15" spans="1:23" x14ac:dyDescent="0.3">
      <c r="A15" s="87"/>
      <c r="B15" s="75"/>
      <c r="C15" s="75"/>
      <c r="D15" s="75"/>
      <c r="E15" s="75"/>
      <c r="F15" s="75"/>
      <c r="G15" s="75"/>
      <c r="H15" s="75"/>
      <c r="I15" s="75"/>
      <c r="J15" s="75"/>
      <c r="K15" s="75"/>
      <c r="L15" s="75"/>
      <c r="M15" s="88"/>
      <c r="N15" s="103"/>
      <c r="O15" s="75"/>
      <c r="P15" s="75"/>
      <c r="Q15" s="75"/>
      <c r="R15" s="75"/>
      <c r="S15" s="75"/>
      <c r="T15" s="75"/>
      <c r="U15" s="104"/>
      <c r="W15" s="21">
        <v>11</v>
      </c>
    </row>
    <row r="16" spans="1:23" x14ac:dyDescent="0.3">
      <c r="A16" s="84" t="s">
        <v>11</v>
      </c>
      <c r="B16" s="13" t="s">
        <v>12</v>
      </c>
      <c r="C16" s="13"/>
      <c r="D16" s="13">
        <v>2</v>
      </c>
      <c r="E16" s="13" t="s">
        <v>130</v>
      </c>
      <c r="F16" s="13" t="s">
        <v>84</v>
      </c>
      <c r="G16" s="13">
        <v>1</v>
      </c>
      <c r="H16" s="13" t="s">
        <v>120</v>
      </c>
      <c r="I16" s="13" t="s">
        <v>118</v>
      </c>
      <c r="J16" s="13"/>
      <c r="K16" s="13">
        <v>0.28000000000000003</v>
      </c>
      <c r="L16" s="14">
        <f>D16*J16*K16</f>
        <v>0</v>
      </c>
      <c r="M16" s="15">
        <v>0</v>
      </c>
      <c r="N16" s="16">
        <v>1</v>
      </c>
      <c r="O16" s="17">
        <v>1</v>
      </c>
      <c r="P16" s="13">
        <v>0</v>
      </c>
      <c r="Q16" s="13">
        <v>0</v>
      </c>
      <c r="R16" s="13">
        <v>0</v>
      </c>
      <c r="S16" s="18">
        <f t="shared" si="0"/>
        <v>0.2</v>
      </c>
      <c r="T16" s="97">
        <f>SUM(S16:S20)/5</f>
        <v>0.2</v>
      </c>
      <c r="U16" s="100">
        <v>0</v>
      </c>
      <c r="V16" s="21">
        <v>1</v>
      </c>
      <c r="W16" s="21">
        <v>12</v>
      </c>
    </row>
    <row r="17" spans="1:23" ht="19.2" customHeight="1" x14ac:dyDescent="0.3">
      <c r="A17" s="85"/>
      <c r="B17" s="23" t="s">
        <v>131</v>
      </c>
      <c r="C17" s="23"/>
      <c r="D17" s="23">
        <v>2</v>
      </c>
      <c r="E17" s="23" t="s">
        <v>47</v>
      </c>
      <c r="F17" s="23" t="s">
        <v>69</v>
      </c>
      <c r="G17" s="23">
        <v>2</v>
      </c>
      <c r="H17" s="23" t="s">
        <v>35</v>
      </c>
      <c r="I17" s="23"/>
      <c r="J17" s="23"/>
      <c r="K17" s="23"/>
      <c r="L17" s="24">
        <f>D17*J17*K17</f>
        <v>0</v>
      </c>
      <c r="M17" s="25">
        <v>0</v>
      </c>
      <c r="N17" s="26">
        <v>1</v>
      </c>
      <c r="O17" s="27">
        <v>1</v>
      </c>
      <c r="P17" s="23">
        <v>0</v>
      </c>
      <c r="Q17" s="23">
        <v>0</v>
      </c>
      <c r="R17" s="23">
        <v>0</v>
      </c>
      <c r="S17" s="28">
        <f t="shared" si="0"/>
        <v>0.2</v>
      </c>
      <c r="T17" s="98"/>
      <c r="U17" s="101"/>
      <c r="V17" s="21">
        <v>2</v>
      </c>
      <c r="W17" s="21">
        <v>13</v>
      </c>
    </row>
    <row r="18" spans="1:23" ht="28.8" x14ac:dyDescent="0.3">
      <c r="A18" s="85"/>
      <c r="B18" s="13" t="s">
        <v>13</v>
      </c>
      <c r="C18" s="13"/>
      <c r="D18" s="13">
        <v>2</v>
      </c>
      <c r="E18" s="13" t="s">
        <v>130</v>
      </c>
      <c r="F18" s="13" t="s">
        <v>85</v>
      </c>
      <c r="G18" s="13">
        <v>1</v>
      </c>
      <c r="H18" s="13" t="s">
        <v>54</v>
      </c>
      <c r="I18" s="19" t="s">
        <v>76</v>
      </c>
      <c r="J18" s="19"/>
      <c r="K18" s="13"/>
      <c r="L18" s="14">
        <f>D18*J18*K18</f>
        <v>0</v>
      </c>
      <c r="M18" s="15">
        <v>0</v>
      </c>
      <c r="N18" s="16">
        <v>1</v>
      </c>
      <c r="O18" s="17">
        <v>1</v>
      </c>
      <c r="P18" s="13">
        <v>0</v>
      </c>
      <c r="Q18" s="13">
        <v>0</v>
      </c>
      <c r="R18" s="13">
        <v>0</v>
      </c>
      <c r="S18" s="18">
        <f t="shared" si="0"/>
        <v>0.2</v>
      </c>
      <c r="T18" s="98"/>
      <c r="U18" s="101"/>
      <c r="V18" s="21">
        <v>3</v>
      </c>
      <c r="W18" s="21">
        <v>14</v>
      </c>
    </row>
    <row r="19" spans="1:23" ht="43.2" x14ac:dyDescent="0.3">
      <c r="A19" s="85"/>
      <c r="B19" s="23" t="s">
        <v>14</v>
      </c>
      <c r="C19" s="23"/>
      <c r="D19" s="23">
        <v>2</v>
      </c>
      <c r="E19" s="121" t="s">
        <v>130</v>
      </c>
      <c r="F19" s="23" t="s">
        <v>90</v>
      </c>
      <c r="G19" s="23">
        <v>1</v>
      </c>
      <c r="H19" s="23" t="s">
        <v>120</v>
      </c>
      <c r="I19" s="23" t="s">
        <v>118</v>
      </c>
      <c r="J19" s="23"/>
      <c r="K19" s="23">
        <v>0.28000000000000003</v>
      </c>
      <c r="L19" s="24">
        <f>D19*J19*K19</f>
        <v>0</v>
      </c>
      <c r="M19" s="25">
        <v>0</v>
      </c>
      <c r="N19" s="26">
        <v>1</v>
      </c>
      <c r="O19" s="27">
        <v>1</v>
      </c>
      <c r="P19" s="23">
        <v>0</v>
      </c>
      <c r="Q19" s="23">
        <v>0</v>
      </c>
      <c r="R19" s="23">
        <v>0</v>
      </c>
      <c r="S19" s="28">
        <f t="shared" si="0"/>
        <v>0.2</v>
      </c>
      <c r="T19" s="98"/>
      <c r="U19" s="101"/>
      <c r="V19" s="21">
        <v>4</v>
      </c>
      <c r="W19" s="21">
        <v>15</v>
      </c>
    </row>
    <row r="20" spans="1:23" ht="28.8" x14ac:dyDescent="0.3">
      <c r="A20" s="86"/>
      <c r="B20" s="13" t="s">
        <v>23</v>
      </c>
      <c r="C20" s="13"/>
      <c r="D20" s="13">
        <v>2</v>
      </c>
      <c r="E20" s="13" t="s">
        <v>130</v>
      </c>
      <c r="F20" s="13" t="s">
        <v>60</v>
      </c>
      <c r="G20" s="13">
        <v>2</v>
      </c>
      <c r="H20" s="13" t="s">
        <v>54</v>
      </c>
      <c r="I20" s="13"/>
      <c r="J20" s="13"/>
      <c r="K20" s="13"/>
      <c r="L20" s="14">
        <f>D20*J20*K20</f>
        <v>0</v>
      </c>
      <c r="M20" s="15">
        <v>0</v>
      </c>
      <c r="N20" s="16">
        <v>1</v>
      </c>
      <c r="O20" s="17">
        <v>1</v>
      </c>
      <c r="P20" s="13">
        <v>0</v>
      </c>
      <c r="Q20" s="13">
        <v>0</v>
      </c>
      <c r="R20" s="13">
        <v>0</v>
      </c>
      <c r="S20" s="18">
        <f t="shared" si="0"/>
        <v>0.2</v>
      </c>
      <c r="T20" s="99"/>
      <c r="U20" s="102"/>
      <c r="V20" s="21">
        <v>5</v>
      </c>
      <c r="W20" s="21">
        <v>16</v>
      </c>
    </row>
    <row r="21" spans="1:23" x14ac:dyDescent="0.3">
      <c r="A21" s="87"/>
      <c r="B21" s="75"/>
      <c r="C21" s="75"/>
      <c r="D21" s="75"/>
      <c r="E21" s="75"/>
      <c r="F21" s="75"/>
      <c r="G21" s="75"/>
      <c r="H21" s="75"/>
      <c r="I21" s="75"/>
      <c r="J21" s="75"/>
      <c r="K21" s="75"/>
      <c r="L21" s="75"/>
      <c r="M21" s="88"/>
      <c r="N21" s="103"/>
      <c r="O21" s="75"/>
      <c r="P21" s="75"/>
      <c r="Q21" s="75"/>
      <c r="R21" s="75"/>
      <c r="S21" s="75"/>
      <c r="T21" s="75"/>
      <c r="U21" s="104"/>
      <c r="W21" s="21">
        <v>17</v>
      </c>
    </row>
    <row r="22" spans="1:23" ht="28.8" x14ac:dyDescent="0.3">
      <c r="A22" s="84" t="s">
        <v>15</v>
      </c>
      <c r="B22" s="23" t="s">
        <v>16</v>
      </c>
      <c r="C22" s="23"/>
      <c r="D22" s="23">
        <v>1</v>
      </c>
      <c r="E22" s="23" t="s">
        <v>130</v>
      </c>
      <c r="F22" s="23" t="s">
        <v>86</v>
      </c>
      <c r="G22" s="23">
        <v>1</v>
      </c>
      <c r="H22" s="23" t="s">
        <v>120</v>
      </c>
      <c r="I22" s="23" t="s">
        <v>118</v>
      </c>
      <c r="J22" s="23"/>
      <c r="K22" s="23">
        <v>0.28000000000000003</v>
      </c>
      <c r="L22" s="24">
        <f t="shared" ref="L22:L30" si="1">D22*J22*K22</f>
        <v>0</v>
      </c>
      <c r="M22" s="25">
        <v>0</v>
      </c>
      <c r="N22" s="26">
        <v>1</v>
      </c>
      <c r="O22" s="27">
        <v>1</v>
      </c>
      <c r="P22" s="23">
        <v>0</v>
      </c>
      <c r="Q22" s="23">
        <v>0</v>
      </c>
      <c r="R22" s="23">
        <v>0</v>
      </c>
      <c r="S22" s="28">
        <f t="shared" si="0"/>
        <v>0.2</v>
      </c>
      <c r="T22" s="97">
        <f>SUM(S22:S30)/V30</f>
        <v>0.19999999999999998</v>
      </c>
      <c r="U22" s="100">
        <v>0</v>
      </c>
      <c r="V22" s="21">
        <v>1</v>
      </c>
      <c r="W22" s="21">
        <v>18</v>
      </c>
    </row>
    <row r="23" spans="1:23" ht="100.8" x14ac:dyDescent="0.3">
      <c r="A23" s="85"/>
      <c r="B23" s="13" t="s">
        <v>63</v>
      </c>
      <c r="C23" s="13"/>
      <c r="D23" s="13">
        <v>1</v>
      </c>
      <c r="E23" s="13" t="s">
        <v>130</v>
      </c>
      <c r="F23" s="13" t="s">
        <v>91</v>
      </c>
      <c r="G23" s="13">
        <v>1</v>
      </c>
      <c r="H23" s="13" t="s">
        <v>120</v>
      </c>
      <c r="I23" s="13" t="s">
        <v>118</v>
      </c>
      <c r="J23" s="13"/>
      <c r="K23" s="13">
        <v>0.28000000000000003</v>
      </c>
      <c r="L23" s="14">
        <f t="shared" si="1"/>
        <v>0</v>
      </c>
      <c r="M23" s="15">
        <v>0</v>
      </c>
      <c r="N23" s="16">
        <v>1</v>
      </c>
      <c r="O23" s="17">
        <v>1</v>
      </c>
      <c r="P23" s="13">
        <v>0</v>
      </c>
      <c r="Q23" s="13">
        <v>0</v>
      </c>
      <c r="R23" s="13">
        <v>0</v>
      </c>
      <c r="S23" s="18">
        <f t="shared" si="0"/>
        <v>0.2</v>
      </c>
      <c r="T23" s="98"/>
      <c r="U23" s="101"/>
      <c r="V23" s="21">
        <v>2</v>
      </c>
      <c r="W23" s="21">
        <v>19</v>
      </c>
    </row>
    <row r="24" spans="1:23" ht="28.8" x14ac:dyDescent="0.3">
      <c r="A24" s="85"/>
      <c r="B24" s="23" t="s">
        <v>61</v>
      </c>
      <c r="C24" s="23"/>
      <c r="D24" s="23">
        <v>1</v>
      </c>
      <c r="E24" s="23" t="s">
        <v>53</v>
      </c>
      <c r="F24" s="23" t="s">
        <v>92</v>
      </c>
      <c r="G24" s="23" t="s">
        <v>111</v>
      </c>
      <c r="H24" s="23" t="s">
        <v>54</v>
      </c>
      <c r="I24" s="29" t="s">
        <v>55</v>
      </c>
      <c r="J24" s="29"/>
      <c r="K24" s="29"/>
      <c r="L24" s="24">
        <f t="shared" si="1"/>
        <v>0</v>
      </c>
      <c r="M24" s="25">
        <v>0</v>
      </c>
      <c r="N24" s="26">
        <v>1</v>
      </c>
      <c r="O24" s="27">
        <v>1</v>
      </c>
      <c r="P24" s="23">
        <v>0</v>
      </c>
      <c r="Q24" s="23">
        <v>0</v>
      </c>
      <c r="R24" s="23">
        <v>0</v>
      </c>
      <c r="S24" s="28">
        <f t="shared" si="0"/>
        <v>0.2</v>
      </c>
      <c r="T24" s="98"/>
      <c r="U24" s="101"/>
      <c r="V24" s="21">
        <v>3</v>
      </c>
      <c r="W24" s="21">
        <v>20</v>
      </c>
    </row>
    <row r="25" spans="1:23" ht="43.2" x14ac:dyDescent="0.3">
      <c r="A25" s="85"/>
      <c r="B25" s="13" t="s">
        <v>17</v>
      </c>
      <c r="C25" s="13"/>
      <c r="D25" s="13">
        <v>4</v>
      </c>
      <c r="E25" s="13" t="s">
        <v>130</v>
      </c>
      <c r="F25" s="13" t="s">
        <v>93</v>
      </c>
      <c r="G25" s="13">
        <v>1</v>
      </c>
      <c r="H25" s="13" t="s">
        <v>120</v>
      </c>
      <c r="I25" s="13" t="s">
        <v>118</v>
      </c>
      <c r="J25" s="13"/>
      <c r="K25" s="13">
        <v>0.28000000000000003</v>
      </c>
      <c r="L25" s="14">
        <f t="shared" si="1"/>
        <v>0</v>
      </c>
      <c r="M25" s="15">
        <v>0</v>
      </c>
      <c r="N25" s="16">
        <v>1</v>
      </c>
      <c r="O25" s="17">
        <v>1</v>
      </c>
      <c r="P25" s="13">
        <v>0</v>
      </c>
      <c r="Q25" s="13">
        <v>0</v>
      </c>
      <c r="R25" s="13">
        <v>0</v>
      </c>
      <c r="S25" s="18">
        <f t="shared" si="0"/>
        <v>0.2</v>
      </c>
      <c r="T25" s="98"/>
      <c r="U25" s="101"/>
      <c r="V25" s="21">
        <v>4</v>
      </c>
      <c r="W25" s="21">
        <v>21</v>
      </c>
    </row>
    <row r="26" spans="1:23" ht="43.2" x14ac:dyDescent="0.3">
      <c r="A26" s="85"/>
      <c r="B26" s="23" t="s">
        <v>62</v>
      </c>
      <c r="C26" s="23"/>
      <c r="D26" s="23">
        <v>4</v>
      </c>
      <c r="E26" s="23" t="s">
        <v>53</v>
      </c>
      <c r="F26" s="23" t="s">
        <v>64</v>
      </c>
      <c r="G26" s="23" t="s">
        <v>111</v>
      </c>
      <c r="H26" s="23" t="s">
        <v>54</v>
      </c>
      <c r="I26" s="29" t="s">
        <v>55</v>
      </c>
      <c r="J26" s="29"/>
      <c r="K26" s="29"/>
      <c r="L26" s="24">
        <f t="shared" si="1"/>
        <v>0</v>
      </c>
      <c r="M26" s="25">
        <v>0</v>
      </c>
      <c r="N26" s="26">
        <v>1</v>
      </c>
      <c r="O26" s="27">
        <v>1</v>
      </c>
      <c r="P26" s="23">
        <v>0</v>
      </c>
      <c r="Q26" s="23">
        <v>0</v>
      </c>
      <c r="R26" s="23">
        <v>0</v>
      </c>
      <c r="S26" s="28">
        <f t="shared" si="0"/>
        <v>0.2</v>
      </c>
      <c r="T26" s="98"/>
      <c r="U26" s="101"/>
      <c r="V26" s="21">
        <v>5</v>
      </c>
      <c r="W26" s="21">
        <v>22</v>
      </c>
    </row>
    <row r="27" spans="1:23" ht="43.2" x14ac:dyDescent="0.3">
      <c r="A27" s="85"/>
      <c r="B27" s="13" t="s">
        <v>18</v>
      </c>
      <c r="C27" s="13"/>
      <c r="D27" s="13">
        <v>2</v>
      </c>
      <c r="E27" s="13" t="s">
        <v>130</v>
      </c>
      <c r="F27" s="13" t="s">
        <v>94</v>
      </c>
      <c r="G27" s="13">
        <v>1</v>
      </c>
      <c r="H27" s="13" t="s">
        <v>120</v>
      </c>
      <c r="I27" s="13" t="s">
        <v>118</v>
      </c>
      <c r="J27" s="13"/>
      <c r="K27" s="13">
        <v>0.28000000000000003</v>
      </c>
      <c r="L27" s="14">
        <f t="shared" si="1"/>
        <v>0</v>
      </c>
      <c r="M27" s="15">
        <v>0</v>
      </c>
      <c r="N27" s="16">
        <v>1</v>
      </c>
      <c r="O27" s="17">
        <v>1</v>
      </c>
      <c r="P27" s="13">
        <v>0</v>
      </c>
      <c r="Q27" s="13">
        <v>0</v>
      </c>
      <c r="R27" s="13">
        <v>0</v>
      </c>
      <c r="S27" s="18">
        <f t="shared" si="0"/>
        <v>0.2</v>
      </c>
      <c r="T27" s="98"/>
      <c r="U27" s="101"/>
      <c r="V27" s="21">
        <v>6</v>
      </c>
      <c r="W27" s="21">
        <v>23</v>
      </c>
    </row>
    <row r="28" spans="1:23" ht="43.2" x14ac:dyDescent="0.3">
      <c r="A28" s="85"/>
      <c r="B28" s="23" t="s">
        <v>19</v>
      </c>
      <c r="C28" s="23"/>
      <c r="D28" s="23">
        <v>2</v>
      </c>
      <c r="E28" s="23" t="s">
        <v>26</v>
      </c>
      <c r="F28" s="23" t="s">
        <v>65</v>
      </c>
      <c r="G28" s="23">
        <v>2</v>
      </c>
      <c r="H28" s="23" t="s">
        <v>36</v>
      </c>
      <c r="I28" s="30" t="s">
        <v>37</v>
      </c>
      <c r="J28" s="30"/>
      <c r="K28" s="30"/>
      <c r="L28" s="24">
        <f t="shared" si="1"/>
        <v>0</v>
      </c>
      <c r="M28" s="25">
        <v>0</v>
      </c>
      <c r="N28" s="26">
        <v>1</v>
      </c>
      <c r="O28" s="27">
        <v>1</v>
      </c>
      <c r="P28" s="23">
        <v>0</v>
      </c>
      <c r="Q28" s="23">
        <v>0</v>
      </c>
      <c r="R28" s="23">
        <v>0</v>
      </c>
      <c r="S28" s="28">
        <f t="shared" si="0"/>
        <v>0.2</v>
      </c>
      <c r="T28" s="98"/>
      <c r="U28" s="101"/>
      <c r="V28" s="21">
        <v>7</v>
      </c>
      <c r="W28" s="21">
        <v>24</v>
      </c>
    </row>
    <row r="29" spans="1:23" ht="43.2" x14ac:dyDescent="0.3">
      <c r="A29" s="85"/>
      <c r="B29" s="13" t="s">
        <v>32</v>
      </c>
      <c r="C29" s="13"/>
      <c r="D29" s="13">
        <v>2</v>
      </c>
      <c r="E29" s="13" t="s">
        <v>66</v>
      </c>
      <c r="F29" s="13" t="s">
        <v>95</v>
      </c>
      <c r="G29" s="13"/>
      <c r="H29" s="13" t="s">
        <v>72</v>
      </c>
      <c r="I29" s="19" t="s">
        <v>73</v>
      </c>
      <c r="J29" s="19"/>
      <c r="K29" s="19"/>
      <c r="L29" s="14">
        <f t="shared" si="1"/>
        <v>0</v>
      </c>
      <c r="M29" s="15">
        <v>0</v>
      </c>
      <c r="N29" s="16">
        <v>1</v>
      </c>
      <c r="O29" s="17">
        <v>1</v>
      </c>
      <c r="P29" s="13">
        <v>0</v>
      </c>
      <c r="Q29" s="13">
        <v>0</v>
      </c>
      <c r="R29" s="13">
        <v>0</v>
      </c>
      <c r="S29" s="18">
        <f t="shared" si="0"/>
        <v>0.2</v>
      </c>
      <c r="T29" s="98"/>
      <c r="U29" s="101"/>
      <c r="V29" s="21">
        <v>8</v>
      </c>
      <c r="W29" s="21">
        <v>25</v>
      </c>
    </row>
    <row r="30" spans="1:23" ht="57.6" x14ac:dyDescent="0.3">
      <c r="A30" s="86"/>
      <c r="B30" s="23" t="s">
        <v>7</v>
      </c>
      <c r="C30" s="23"/>
      <c r="D30" s="23">
        <v>1</v>
      </c>
      <c r="E30" s="23" t="s">
        <v>130</v>
      </c>
      <c r="F30" s="23" t="s">
        <v>96</v>
      </c>
      <c r="G30" s="23">
        <v>1</v>
      </c>
      <c r="H30" s="23" t="s">
        <v>120</v>
      </c>
      <c r="I30" s="23" t="s">
        <v>118</v>
      </c>
      <c r="J30" s="23"/>
      <c r="K30" s="23">
        <v>0.28000000000000003</v>
      </c>
      <c r="L30" s="24">
        <f t="shared" si="1"/>
        <v>0</v>
      </c>
      <c r="M30" s="25">
        <v>0</v>
      </c>
      <c r="N30" s="26">
        <v>1</v>
      </c>
      <c r="O30" s="27">
        <v>1</v>
      </c>
      <c r="P30" s="23">
        <v>0</v>
      </c>
      <c r="Q30" s="23">
        <v>0</v>
      </c>
      <c r="R30" s="23">
        <v>0</v>
      </c>
      <c r="S30" s="28">
        <f t="shared" si="0"/>
        <v>0.2</v>
      </c>
      <c r="T30" s="99"/>
      <c r="U30" s="102"/>
      <c r="V30" s="21">
        <v>9</v>
      </c>
      <c r="W30" s="21">
        <v>26</v>
      </c>
    </row>
    <row r="31" spans="1:23" x14ac:dyDescent="0.3">
      <c r="A31" s="87"/>
      <c r="B31" s="75"/>
      <c r="C31" s="75"/>
      <c r="D31" s="75"/>
      <c r="E31" s="75"/>
      <c r="F31" s="75"/>
      <c r="G31" s="75"/>
      <c r="H31" s="75"/>
      <c r="I31" s="75"/>
      <c r="J31" s="75"/>
      <c r="K31" s="75"/>
      <c r="L31" s="75"/>
      <c r="M31" s="88"/>
      <c r="N31" s="103"/>
      <c r="O31" s="75"/>
      <c r="P31" s="75"/>
      <c r="Q31" s="75"/>
      <c r="R31" s="75"/>
      <c r="S31" s="75"/>
      <c r="T31" s="75"/>
      <c r="U31" s="104"/>
      <c r="W31" s="21">
        <v>27</v>
      </c>
    </row>
    <row r="32" spans="1:23" ht="28.8" x14ac:dyDescent="0.3">
      <c r="A32" s="38" t="s">
        <v>27</v>
      </c>
      <c r="B32" s="13" t="s">
        <v>42</v>
      </c>
      <c r="C32" s="13"/>
      <c r="D32" s="13">
        <v>1</v>
      </c>
      <c r="E32" s="13" t="s">
        <v>47</v>
      </c>
      <c r="F32" s="13" t="s">
        <v>67</v>
      </c>
      <c r="G32" s="13">
        <v>2</v>
      </c>
      <c r="H32" s="13" t="s">
        <v>35</v>
      </c>
      <c r="I32" s="13">
        <v>789</v>
      </c>
      <c r="J32" s="13"/>
      <c r="K32" s="13"/>
      <c r="L32" s="14">
        <f>D32*J32*K32</f>
        <v>0</v>
      </c>
      <c r="M32" s="15">
        <v>0</v>
      </c>
      <c r="N32" s="16">
        <v>1</v>
      </c>
      <c r="O32" s="17">
        <v>1</v>
      </c>
      <c r="P32" s="13">
        <v>0</v>
      </c>
      <c r="Q32" s="13">
        <v>0</v>
      </c>
      <c r="R32" s="13">
        <v>0</v>
      </c>
      <c r="S32" s="18">
        <f t="shared" si="0"/>
        <v>0.2</v>
      </c>
      <c r="T32" s="32">
        <f>S32/V32</f>
        <v>0.2</v>
      </c>
      <c r="U32" s="20">
        <v>0</v>
      </c>
      <c r="V32" s="21">
        <v>1</v>
      </c>
      <c r="W32" s="21">
        <v>28</v>
      </c>
    </row>
    <row r="33" spans="1:23" x14ac:dyDescent="0.3">
      <c r="A33" s="87"/>
      <c r="B33" s="75"/>
      <c r="C33" s="75"/>
      <c r="D33" s="75"/>
      <c r="E33" s="75"/>
      <c r="F33" s="75"/>
      <c r="G33" s="75"/>
      <c r="H33" s="75"/>
      <c r="I33" s="75"/>
      <c r="J33" s="75"/>
      <c r="K33" s="75"/>
      <c r="L33" s="75"/>
      <c r="M33" s="88"/>
      <c r="N33" s="103"/>
      <c r="O33" s="75"/>
      <c r="P33" s="75"/>
      <c r="Q33" s="75"/>
      <c r="R33" s="75"/>
      <c r="S33" s="75"/>
      <c r="T33" s="75"/>
      <c r="U33" s="104"/>
      <c r="W33" s="21">
        <v>29</v>
      </c>
    </row>
    <row r="34" spans="1:23" ht="28.8" x14ac:dyDescent="0.3">
      <c r="A34" s="84" t="s">
        <v>41</v>
      </c>
      <c r="B34" s="23" t="s">
        <v>42</v>
      </c>
      <c r="C34" s="23"/>
      <c r="D34" s="23">
        <v>4</v>
      </c>
      <c r="E34" s="23" t="s">
        <v>47</v>
      </c>
      <c r="F34" s="23" t="s">
        <v>67</v>
      </c>
      <c r="G34" s="23">
        <v>2</v>
      </c>
      <c r="H34" s="23" t="s">
        <v>35</v>
      </c>
      <c r="I34" s="31">
        <v>4032</v>
      </c>
      <c r="J34" s="31"/>
      <c r="K34" s="31"/>
      <c r="L34" s="24">
        <f t="shared" ref="L34:L40" si="2">D34*J34*K34</f>
        <v>0</v>
      </c>
      <c r="M34" s="25">
        <v>0</v>
      </c>
      <c r="N34" s="26">
        <v>1</v>
      </c>
      <c r="O34" s="27">
        <v>1</v>
      </c>
      <c r="P34" s="23">
        <v>0</v>
      </c>
      <c r="Q34" s="23">
        <v>0</v>
      </c>
      <c r="R34" s="23">
        <v>0</v>
      </c>
      <c r="S34" s="28">
        <f t="shared" si="0"/>
        <v>0.2</v>
      </c>
      <c r="T34" s="105">
        <f>SUM(S34:S42)/V41</f>
        <v>0.22499999999999998</v>
      </c>
      <c r="U34" s="100">
        <v>0</v>
      </c>
      <c r="V34" s="21">
        <v>1</v>
      </c>
      <c r="W34" s="21">
        <v>30</v>
      </c>
    </row>
    <row r="35" spans="1:23" ht="28.8" x14ac:dyDescent="0.3">
      <c r="A35" s="85"/>
      <c r="B35" s="13" t="s">
        <v>43</v>
      </c>
      <c r="C35" s="13"/>
      <c r="D35" s="13">
        <v>2</v>
      </c>
      <c r="E35" s="13" t="s">
        <v>130</v>
      </c>
      <c r="F35" s="13" t="s">
        <v>100</v>
      </c>
      <c r="G35" s="13">
        <v>1</v>
      </c>
      <c r="H35" s="13" t="s">
        <v>120</v>
      </c>
      <c r="I35" s="13" t="s">
        <v>118</v>
      </c>
      <c r="J35" s="13"/>
      <c r="K35" s="13">
        <v>0.28000000000000003</v>
      </c>
      <c r="L35" s="14">
        <f t="shared" si="2"/>
        <v>0</v>
      </c>
      <c r="M35" s="15">
        <v>0</v>
      </c>
      <c r="N35" s="16">
        <v>1</v>
      </c>
      <c r="O35" s="17">
        <v>1</v>
      </c>
      <c r="P35" s="13">
        <v>0</v>
      </c>
      <c r="Q35" s="13">
        <v>0</v>
      </c>
      <c r="R35" s="13">
        <v>0</v>
      </c>
      <c r="S35" s="18">
        <f t="shared" si="0"/>
        <v>0.2</v>
      </c>
      <c r="T35" s="105"/>
      <c r="U35" s="101"/>
      <c r="V35" s="21">
        <v>2</v>
      </c>
      <c r="W35" s="21">
        <v>31</v>
      </c>
    </row>
    <row r="36" spans="1:23" ht="28.8" x14ac:dyDescent="0.3">
      <c r="A36" s="85"/>
      <c r="B36" s="23" t="s">
        <v>44</v>
      </c>
      <c r="C36" s="23"/>
      <c r="D36" s="23">
        <v>2</v>
      </c>
      <c r="E36" s="121" t="s">
        <v>130</v>
      </c>
      <c r="F36" s="23" t="s">
        <v>100</v>
      </c>
      <c r="G36" s="23">
        <v>1</v>
      </c>
      <c r="H36" s="23" t="s">
        <v>120</v>
      </c>
      <c r="I36" s="23" t="s">
        <v>118</v>
      </c>
      <c r="J36" s="23"/>
      <c r="K36" s="23">
        <v>0.28000000000000003</v>
      </c>
      <c r="L36" s="24">
        <f t="shared" si="2"/>
        <v>0</v>
      </c>
      <c r="M36" s="25">
        <v>0</v>
      </c>
      <c r="N36" s="26">
        <v>1</v>
      </c>
      <c r="O36" s="27">
        <v>1</v>
      </c>
      <c r="P36" s="23">
        <v>0</v>
      </c>
      <c r="Q36" s="23">
        <v>0</v>
      </c>
      <c r="R36" s="23">
        <v>0</v>
      </c>
      <c r="S36" s="28">
        <f t="shared" si="0"/>
        <v>0.2</v>
      </c>
      <c r="T36" s="105"/>
      <c r="U36" s="101"/>
      <c r="V36" s="21">
        <v>3</v>
      </c>
      <c r="W36" s="21">
        <v>32</v>
      </c>
    </row>
    <row r="37" spans="1:23" x14ac:dyDescent="0.3">
      <c r="A37" s="85"/>
      <c r="B37" s="13" t="s">
        <v>97</v>
      </c>
      <c r="C37" s="13"/>
      <c r="D37" s="13">
        <v>1</v>
      </c>
      <c r="E37" s="13" t="s">
        <v>130</v>
      </c>
      <c r="F37" s="13" t="s">
        <v>101</v>
      </c>
      <c r="G37" s="13">
        <v>1</v>
      </c>
      <c r="H37" s="13" t="s">
        <v>120</v>
      </c>
      <c r="I37" s="13" t="s">
        <v>118</v>
      </c>
      <c r="J37" s="13"/>
      <c r="K37" s="13">
        <v>0.28000000000000003</v>
      </c>
      <c r="L37" s="14">
        <f t="shared" si="2"/>
        <v>0</v>
      </c>
      <c r="M37" s="15">
        <v>0</v>
      </c>
      <c r="N37" s="16">
        <v>1</v>
      </c>
      <c r="O37" s="17">
        <v>1</v>
      </c>
      <c r="P37" s="13">
        <v>0</v>
      </c>
      <c r="Q37" s="13">
        <v>0</v>
      </c>
      <c r="R37" s="13">
        <v>0</v>
      </c>
      <c r="S37" s="18">
        <f t="shared" si="0"/>
        <v>0.2</v>
      </c>
      <c r="T37" s="105"/>
      <c r="U37" s="101"/>
      <c r="V37" s="21">
        <v>4</v>
      </c>
      <c r="W37" s="21">
        <v>33</v>
      </c>
    </row>
    <row r="38" spans="1:23" ht="43.2" x14ac:dyDescent="0.3">
      <c r="A38" s="85"/>
      <c r="B38" s="23" t="s">
        <v>99</v>
      </c>
      <c r="C38" s="23"/>
      <c r="D38" s="23">
        <v>2</v>
      </c>
      <c r="E38" s="121" t="s">
        <v>130</v>
      </c>
      <c r="F38" s="23" t="s">
        <v>102</v>
      </c>
      <c r="G38" s="23">
        <v>1</v>
      </c>
      <c r="H38" s="23" t="s">
        <v>120</v>
      </c>
      <c r="I38" s="23" t="s">
        <v>118</v>
      </c>
      <c r="J38" s="23"/>
      <c r="K38" s="23">
        <v>0.28000000000000003</v>
      </c>
      <c r="L38" s="24">
        <f t="shared" si="2"/>
        <v>0</v>
      </c>
      <c r="M38" s="25">
        <v>0</v>
      </c>
      <c r="N38" s="26">
        <v>1</v>
      </c>
      <c r="O38" s="27">
        <v>1</v>
      </c>
      <c r="P38" s="23">
        <v>0</v>
      </c>
      <c r="Q38" s="23">
        <v>0</v>
      </c>
      <c r="R38" s="23">
        <v>0</v>
      </c>
      <c r="S38" s="28">
        <f t="shared" si="0"/>
        <v>0.2</v>
      </c>
      <c r="T38" s="105"/>
      <c r="U38" s="101"/>
      <c r="V38" s="21">
        <v>5</v>
      </c>
      <c r="W38" s="21">
        <v>34</v>
      </c>
    </row>
    <row r="39" spans="1:23" ht="28.8" x14ac:dyDescent="0.3">
      <c r="A39" s="85"/>
      <c r="B39" s="13" t="s">
        <v>98</v>
      </c>
      <c r="C39" s="13"/>
      <c r="D39" s="13">
        <v>1</v>
      </c>
      <c r="E39" s="13" t="s">
        <v>130</v>
      </c>
      <c r="F39" s="13" t="s">
        <v>103</v>
      </c>
      <c r="G39" s="13">
        <v>1</v>
      </c>
      <c r="H39" s="13" t="s">
        <v>120</v>
      </c>
      <c r="I39" s="13" t="s">
        <v>118</v>
      </c>
      <c r="J39" s="13"/>
      <c r="K39" s="13">
        <v>0.28000000000000003</v>
      </c>
      <c r="L39" s="14">
        <f t="shared" si="2"/>
        <v>0</v>
      </c>
      <c r="M39" s="15">
        <v>0</v>
      </c>
      <c r="N39" s="16">
        <v>1</v>
      </c>
      <c r="O39" s="17">
        <v>1</v>
      </c>
      <c r="P39" s="13">
        <v>0</v>
      </c>
      <c r="Q39" s="13">
        <v>0</v>
      </c>
      <c r="R39" s="13">
        <v>0</v>
      </c>
      <c r="S39" s="18">
        <f t="shared" si="0"/>
        <v>0.2</v>
      </c>
      <c r="T39" s="105"/>
      <c r="U39" s="101"/>
      <c r="V39" s="21">
        <v>6</v>
      </c>
      <c r="W39" s="21">
        <v>35</v>
      </c>
    </row>
    <row r="40" spans="1:23" ht="43.2" x14ac:dyDescent="0.3">
      <c r="A40" s="85"/>
      <c r="B40" s="23" t="s">
        <v>68</v>
      </c>
      <c r="C40" s="23"/>
      <c r="D40" s="23">
        <v>4</v>
      </c>
      <c r="E40" s="121" t="s">
        <v>130</v>
      </c>
      <c r="F40" s="23" t="s">
        <v>106</v>
      </c>
      <c r="G40" s="23">
        <v>1</v>
      </c>
      <c r="H40" s="23" t="s">
        <v>120</v>
      </c>
      <c r="I40" s="23" t="s">
        <v>118</v>
      </c>
      <c r="J40" s="23"/>
      <c r="K40" s="23">
        <v>0.28000000000000003</v>
      </c>
      <c r="L40" s="24">
        <f t="shared" si="2"/>
        <v>0</v>
      </c>
      <c r="M40" s="25">
        <v>0</v>
      </c>
      <c r="N40" s="26">
        <v>1</v>
      </c>
      <c r="O40" s="27">
        <v>1</v>
      </c>
      <c r="P40" s="23">
        <v>0</v>
      </c>
      <c r="Q40" s="23">
        <v>0</v>
      </c>
      <c r="R40" s="23">
        <v>0</v>
      </c>
      <c r="S40" s="28">
        <f t="shared" si="0"/>
        <v>0.2</v>
      </c>
      <c r="T40" s="105"/>
      <c r="U40" s="101"/>
      <c r="V40" s="21">
        <v>7</v>
      </c>
      <c r="W40" s="21">
        <v>36</v>
      </c>
    </row>
    <row r="41" spans="1:23" x14ac:dyDescent="0.3">
      <c r="A41" s="85"/>
      <c r="B41" s="106" t="s">
        <v>45</v>
      </c>
      <c r="C41" s="106"/>
      <c r="D41" s="106">
        <v>2</v>
      </c>
      <c r="E41" s="106" t="s">
        <v>46</v>
      </c>
      <c r="F41" s="106" t="s">
        <v>104</v>
      </c>
      <c r="G41" s="106">
        <v>2</v>
      </c>
      <c r="H41" s="13" t="s">
        <v>114</v>
      </c>
      <c r="I41" s="13" t="s">
        <v>115</v>
      </c>
      <c r="J41" s="13"/>
      <c r="K41" s="13"/>
      <c r="L41" s="14"/>
      <c r="M41" s="15">
        <v>0</v>
      </c>
      <c r="N41" s="16">
        <v>1</v>
      </c>
      <c r="O41" s="17">
        <v>1</v>
      </c>
      <c r="P41" s="13">
        <v>0</v>
      </c>
      <c r="Q41" s="13">
        <v>0</v>
      </c>
      <c r="R41" s="13">
        <v>0</v>
      </c>
      <c r="S41" s="18">
        <f t="shared" si="0"/>
        <v>0.2</v>
      </c>
      <c r="T41" s="105"/>
      <c r="U41" s="101"/>
      <c r="V41" s="113">
        <v>8</v>
      </c>
      <c r="W41" s="21">
        <v>37</v>
      </c>
    </row>
    <row r="42" spans="1:23" x14ac:dyDescent="0.3">
      <c r="A42" s="86"/>
      <c r="B42" s="107"/>
      <c r="C42" s="107"/>
      <c r="D42" s="107"/>
      <c r="E42" s="107"/>
      <c r="F42" s="107"/>
      <c r="G42" s="107"/>
      <c r="H42" s="13" t="s">
        <v>107</v>
      </c>
      <c r="I42" s="13" t="s">
        <v>108</v>
      </c>
      <c r="J42" s="13"/>
      <c r="K42" s="13"/>
      <c r="L42" s="14">
        <v>23.06</v>
      </c>
      <c r="M42" s="15">
        <v>0</v>
      </c>
      <c r="N42" s="16">
        <v>1</v>
      </c>
      <c r="O42" s="17">
        <v>1</v>
      </c>
      <c r="P42" s="13">
        <v>0</v>
      </c>
      <c r="Q42" s="13">
        <v>0</v>
      </c>
      <c r="R42" s="13">
        <v>0</v>
      </c>
      <c r="S42" s="18">
        <f t="shared" si="0"/>
        <v>0.2</v>
      </c>
      <c r="T42" s="105"/>
      <c r="U42" s="102"/>
      <c r="V42" s="113"/>
      <c r="W42" s="21">
        <v>38</v>
      </c>
    </row>
    <row r="43" spans="1:23" x14ac:dyDescent="0.3">
      <c r="A43" s="87"/>
      <c r="B43" s="75"/>
      <c r="C43" s="75"/>
      <c r="D43" s="75"/>
      <c r="E43" s="75"/>
      <c r="F43" s="75"/>
      <c r="G43" s="75"/>
      <c r="H43" s="75"/>
      <c r="I43" s="75"/>
      <c r="J43" s="75"/>
      <c r="K43" s="75"/>
      <c r="L43" s="75"/>
      <c r="M43" s="88"/>
      <c r="N43" s="103"/>
      <c r="O43" s="75"/>
      <c r="P43" s="75"/>
      <c r="Q43" s="75"/>
      <c r="R43" s="75"/>
      <c r="S43" s="75"/>
      <c r="T43" s="75"/>
      <c r="U43" s="104"/>
      <c r="W43" s="21">
        <v>39</v>
      </c>
    </row>
    <row r="44" spans="1:23" ht="28.8" x14ac:dyDescent="0.3">
      <c r="A44" s="38" t="s">
        <v>38</v>
      </c>
      <c r="B44" s="23" t="s">
        <v>39</v>
      </c>
      <c r="C44" s="23"/>
      <c r="D44" s="23">
        <v>1</v>
      </c>
      <c r="E44" s="23" t="s">
        <v>46</v>
      </c>
      <c r="F44" s="23" t="s">
        <v>56</v>
      </c>
      <c r="G44" s="23"/>
      <c r="H44" s="23" t="s">
        <v>40</v>
      </c>
      <c r="I44" s="23"/>
      <c r="J44" s="23"/>
      <c r="K44" s="23">
        <v>0</v>
      </c>
      <c r="L44" s="24">
        <f>D44*J44*K44</f>
        <v>0</v>
      </c>
      <c r="M44" s="25">
        <v>0</v>
      </c>
      <c r="N44" s="26">
        <v>1</v>
      </c>
      <c r="O44" s="27">
        <v>1</v>
      </c>
      <c r="P44" s="23">
        <v>0</v>
      </c>
      <c r="Q44" s="23">
        <v>0</v>
      </c>
      <c r="R44" s="23">
        <v>0</v>
      </c>
      <c r="S44" s="28">
        <f t="shared" si="0"/>
        <v>0.2</v>
      </c>
      <c r="T44" s="32">
        <f>S44/V44</f>
        <v>0.2</v>
      </c>
      <c r="U44" s="20">
        <v>0</v>
      </c>
      <c r="V44" s="21">
        <v>1</v>
      </c>
      <c r="W44" s="21">
        <v>40</v>
      </c>
    </row>
    <row r="45" spans="1:23" ht="15" thickBot="1" x14ac:dyDescent="0.35">
      <c r="A45" s="114"/>
      <c r="B45" s="115"/>
      <c r="C45" s="115"/>
      <c r="D45" s="115"/>
      <c r="E45" s="115"/>
      <c r="F45" s="115"/>
      <c r="G45" s="115"/>
      <c r="H45" s="115"/>
      <c r="I45" s="115"/>
      <c r="J45" s="115"/>
      <c r="K45" s="115"/>
      <c r="L45" s="115"/>
      <c r="M45" s="116"/>
      <c r="N45" s="117"/>
      <c r="O45" s="115"/>
      <c r="P45" s="115"/>
      <c r="Q45" s="115"/>
      <c r="R45" s="115"/>
      <c r="S45" s="115"/>
      <c r="T45" s="115"/>
      <c r="U45" s="118"/>
    </row>
    <row r="46" spans="1:23" ht="15" thickBot="1" x14ac:dyDescent="0.35">
      <c r="A46" s="5" t="s">
        <v>87</v>
      </c>
      <c r="B46" s="1"/>
      <c r="C46" s="1"/>
      <c r="D46" s="1"/>
      <c r="E46" s="1"/>
      <c r="F46" s="1"/>
      <c r="G46" s="1"/>
      <c r="H46" s="1"/>
      <c r="I46" s="1"/>
      <c r="J46" s="1"/>
      <c r="K46" s="1"/>
      <c r="L46" s="6">
        <f>SUM(L5:L44)</f>
        <v>43.06</v>
      </c>
      <c r="M46" s="6">
        <f>SUM(M5:M44)</f>
        <v>0</v>
      </c>
      <c r="N46" s="1"/>
      <c r="O46" s="1"/>
      <c r="P46" s="1"/>
      <c r="Q46" s="1"/>
      <c r="R46" s="1"/>
      <c r="S46" s="40">
        <f>(SUM(S5:S44))/(W44-7)</f>
        <v>0.20000000000000009</v>
      </c>
      <c r="T46" s="39">
        <f>SUM(T5:T44)/8</f>
        <v>0.20312499999999997</v>
      </c>
      <c r="U46" s="22">
        <f>SUM(U5:U44)/8</f>
        <v>0</v>
      </c>
    </row>
    <row r="47" spans="1:23" ht="15" thickBot="1" x14ac:dyDescent="0.35">
      <c r="L47" s="7" t="s">
        <v>89</v>
      </c>
      <c r="M47" s="6">
        <f>SUM(L46:M46)</f>
        <v>43.06</v>
      </c>
    </row>
    <row r="48" spans="1:23" ht="15" thickBot="1" x14ac:dyDescent="0.35">
      <c r="L48" s="8"/>
      <c r="M48" s="9"/>
    </row>
    <row r="49" spans="4:8" ht="14.4" customHeight="1" x14ac:dyDescent="0.3">
      <c r="D49" s="110" t="s">
        <v>110</v>
      </c>
      <c r="E49" s="111"/>
      <c r="F49" s="111"/>
      <c r="G49" s="112"/>
      <c r="H49" s="11"/>
    </row>
    <row r="50" spans="4:8" ht="43.8" customHeight="1" x14ac:dyDescent="0.3">
      <c r="D50" s="3">
        <v>1</v>
      </c>
      <c r="E50" s="119" t="s">
        <v>117</v>
      </c>
      <c r="F50" s="119"/>
      <c r="G50" s="120"/>
      <c r="H50" s="12" t="s">
        <v>105</v>
      </c>
    </row>
    <row r="51" spans="4:8" ht="43.2" customHeight="1" thickBot="1" x14ac:dyDescent="0.35">
      <c r="D51" s="4">
        <v>2</v>
      </c>
      <c r="E51" s="108" t="s">
        <v>119</v>
      </c>
      <c r="F51" s="108"/>
      <c r="G51" s="109"/>
      <c r="H51" s="11"/>
    </row>
    <row r="61" spans="4:8" ht="28.8" x14ac:dyDescent="0.3">
      <c r="F61" s="2" t="s">
        <v>116</v>
      </c>
    </row>
  </sheetData>
  <mergeCells count="44">
    <mergeCell ref="G41:G42"/>
    <mergeCell ref="E51:G51"/>
    <mergeCell ref="D49:G49"/>
    <mergeCell ref="V41:V42"/>
    <mergeCell ref="N31:U31"/>
    <mergeCell ref="N33:U33"/>
    <mergeCell ref="A43:M43"/>
    <mergeCell ref="A45:M45"/>
    <mergeCell ref="N43:U43"/>
    <mergeCell ref="N45:U45"/>
    <mergeCell ref="E50:G50"/>
    <mergeCell ref="B41:B42"/>
    <mergeCell ref="C41:C42"/>
    <mergeCell ref="D41:D42"/>
    <mergeCell ref="E41:E42"/>
    <mergeCell ref="F41:F42"/>
    <mergeCell ref="T22:T30"/>
    <mergeCell ref="U10:U12"/>
    <mergeCell ref="U5:U8"/>
    <mergeCell ref="N9:U9"/>
    <mergeCell ref="A34:A42"/>
    <mergeCell ref="U22:U30"/>
    <mergeCell ref="U34:U42"/>
    <mergeCell ref="T34:T42"/>
    <mergeCell ref="U16:U20"/>
    <mergeCell ref="A21:M21"/>
    <mergeCell ref="A31:M31"/>
    <mergeCell ref="A33:M33"/>
    <mergeCell ref="A22:A30"/>
    <mergeCell ref="N21:U21"/>
    <mergeCell ref="N15:U15"/>
    <mergeCell ref="N13:U13"/>
    <mergeCell ref="N2:U2"/>
    <mergeCell ref="A5:A8"/>
    <mergeCell ref="A10:A12"/>
    <mergeCell ref="A16:A20"/>
    <mergeCell ref="A9:M9"/>
    <mergeCell ref="A13:M13"/>
    <mergeCell ref="A15:M15"/>
    <mergeCell ref="A2:M3"/>
    <mergeCell ref="N3:U3"/>
    <mergeCell ref="T5:T8"/>
    <mergeCell ref="T10:T12"/>
    <mergeCell ref="T16:T20"/>
  </mergeCells>
  <phoneticPr fontId="3" type="noConversion"/>
  <pageMargins left="0.7" right="0.7" top="0.75" bottom="0.75" header="0.3" footer="0.3"/>
  <pageSetup orientation="portrait" horizontalDpi="4294967293" verticalDpi="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EA021BEBD353E4293110A092A1FD573" ma:contentTypeVersion="12" ma:contentTypeDescription="Create a new document." ma:contentTypeScope="" ma:versionID="c74b9e0c4e58f13fbe0154088dc1b23e">
  <xsd:schema xmlns:xsd="http://www.w3.org/2001/XMLSchema" xmlns:xs="http://www.w3.org/2001/XMLSchema" xmlns:p="http://schemas.microsoft.com/office/2006/metadata/properties" xmlns:ns2="0861a0a6-9724-4956-bc9c-efcefa5cbb97" xmlns:ns3="8b20aae7-28b0-4f78-a294-898e97420041" targetNamespace="http://schemas.microsoft.com/office/2006/metadata/properties" ma:root="true" ma:fieldsID="bb9b31440bc5580df6e2a79146d8368b" ns2:_="" ns3:_="">
    <xsd:import namespace="0861a0a6-9724-4956-bc9c-efcefa5cbb97"/>
    <xsd:import namespace="8b20aae7-28b0-4f78-a294-898e9742004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61a0a6-9724-4956-bc9c-efcefa5cbb9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b20aae7-28b0-4f78-a294-898e97420041"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EBD1356-54EA-43A6-B643-01EACDA9F607}">
  <ds:schemaRefs>
    <ds:schemaRef ds:uri="http://schemas.microsoft.com/sharepoint/v3/contenttype/forms"/>
  </ds:schemaRefs>
</ds:datastoreItem>
</file>

<file path=customXml/itemProps2.xml><?xml version="1.0" encoding="utf-8"?>
<ds:datastoreItem xmlns:ds="http://schemas.openxmlformats.org/officeDocument/2006/customXml" ds:itemID="{7EE82EEE-0375-4C07-B5BD-803C2C9FEE03}">
  <ds:schemaRefs>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http://schemas.microsoft.com/office/2006/metadata/properties"/>
    <ds:schemaRef ds:uri="0861a0a6-9724-4956-bc9c-efcefa5cbb97"/>
    <ds:schemaRef ds:uri="8b20aae7-28b0-4f78-a294-898e97420041"/>
    <ds:schemaRef ds:uri="http://purl.org/dc/dcmitype/"/>
    <ds:schemaRef ds:uri="http://www.w3.org/XML/1998/namespace"/>
    <ds:schemaRef ds:uri="http://purl.org/dc/elements/1.1/"/>
  </ds:schemaRefs>
</ds:datastoreItem>
</file>

<file path=customXml/itemProps3.xml><?xml version="1.0" encoding="utf-8"?>
<ds:datastoreItem xmlns:ds="http://schemas.openxmlformats.org/officeDocument/2006/customXml" ds:itemID="{0053145F-4FBE-4003-8341-C3217B2D05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61a0a6-9724-4956-bc9c-efcefa5cbb97"/>
    <ds:schemaRef ds:uri="8b20aae7-28b0-4f78-a294-898e974200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NASA</vt:lpstr>
      <vt:lpstr>Prototype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joshj</cp:lastModifiedBy>
  <cp:revision/>
  <dcterms:created xsi:type="dcterms:W3CDTF">2020-11-22T16:52:01Z</dcterms:created>
  <dcterms:modified xsi:type="dcterms:W3CDTF">2020-11-24T20:21:23Z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0x0101001EA021BEBD353E4293110A092A1FD573</vt:lpwstr>
  </property>
</Properties>
</file>